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\Documents\____Corona\ChlorDioxidLösung\Vortrag\"/>
    </mc:Choice>
  </mc:AlternateContent>
  <xr:revisionPtr revIDLastSave="0" documentId="13_ncr:1_{996CEFF7-7339-4E9E-8CCD-71F0621F8C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tor" sheetId="1" r:id="rId1"/>
    <sheet name="Interpretation Messwerte" sheetId="2" r:id="rId2"/>
    <sheet name="Bedienungsanleitung" sheetId="3" r:id="rId3"/>
  </sheets>
  <definedNames>
    <definedName name="Ausättigung">Kalkulator!$D$5</definedName>
    <definedName name="_xlnm.Print_Area" localSheetId="0">Kalkulator!$B$3:$L$51</definedName>
    <definedName name="natQuelle">Kalkulator!$G$9</definedName>
    <definedName name="taeglVerlust">Kalkulator!$U$16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C12" i="1" l="1"/>
  <c r="A97" i="1" l="1"/>
  <c r="G5" i="1"/>
  <c r="J5" i="1" s="1"/>
  <c r="U21" i="1"/>
  <c r="V21" i="1" s="1"/>
  <c r="U20" i="1"/>
  <c r="V20" i="1" s="1"/>
  <c r="W20" i="1" s="1"/>
  <c r="U19" i="1"/>
  <c r="V19" i="1" s="1"/>
  <c r="W19" i="1" s="1"/>
  <c r="U18" i="1"/>
  <c r="V18" i="1" s="1"/>
  <c r="W18" i="1" s="1"/>
  <c r="U17" i="1"/>
  <c r="V17" i="1" s="1"/>
  <c r="U16" i="1"/>
  <c r="V16" i="1" s="1"/>
  <c r="V10" i="1"/>
  <c r="O5" i="1" s="1"/>
  <c r="X17" i="1" l="1"/>
  <c r="X21" i="1"/>
  <c r="A17" i="1"/>
  <c r="A59" i="1"/>
  <c r="A16" i="1"/>
  <c r="A23" i="1"/>
  <c r="A39" i="1"/>
  <c r="A55" i="1"/>
  <c r="A71" i="1"/>
  <c r="A87" i="1"/>
  <c r="A27" i="1"/>
  <c r="A75" i="1"/>
  <c r="A91" i="1"/>
  <c r="A47" i="1"/>
  <c r="A79" i="1"/>
  <c r="A95" i="1"/>
  <c r="A43" i="1"/>
  <c r="A19" i="1"/>
  <c r="A31" i="1"/>
  <c r="A63" i="1"/>
  <c r="A14" i="1"/>
  <c r="A21" i="1"/>
  <c r="A35" i="1"/>
  <c r="A51" i="1"/>
  <c r="A67" i="1"/>
  <c r="A83" i="1"/>
  <c r="A99" i="1"/>
  <c r="X16" i="1"/>
  <c r="X19" i="1"/>
  <c r="W17" i="1"/>
  <c r="X18" i="1"/>
  <c r="W16" i="1"/>
  <c r="X20" i="1"/>
  <c r="G9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Q5" i="1" s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W21" i="1"/>
  <c r="A220" i="1"/>
  <c r="A217" i="1"/>
  <c r="A212" i="1"/>
  <c r="A209" i="1"/>
  <c r="A204" i="1"/>
  <c r="A201" i="1"/>
  <c r="A196" i="1"/>
  <c r="A194" i="1"/>
  <c r="A192" i="1"/>
  <c r="A190" i="1"/>
  <c r="A188" i="1"/>
  <c r="A186" i="1"/>
  <c r="A184" i="1"/>
  <c r="A182" i="1"/>
  <c r="A180" i="1"/>
  <c r="A178" i="1"/>
  <c r="A176" i="1"/>
  <c r="A174" i="1"/>
  <c r="A172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2" i="1"/>
  <c r="A130" i="1"/>
  <c r="A128" i="1"/>
  <c r="A122" i="1"/>
  <c r="A116" i="1"/>
  <c r="A112" i="1"/>
  <c r="A106" i="1"/>
  <c r="A100" i="1"/>
  <c r="A94" i="1"/>
  <c r="A88" i="1"/>
  <c r="A82" i="1"/>
  <c r="A78" i="1"/>
  <c r="A72" i="1"/>
  <c r="A66" i="1"/>
  <c r="A60" i="1"/>
  <c r="A54" i="1"/>
  <c r="A48" i="1"/>
  <c r="A42" i="1"/>
  <c r="A36" i="1"/>
  <c r="A30" i="1"/>
  <c r="A26" i="1"/>
  <c r="A20" i="1"/>
  <c r="A219" i="1"/>
  <c r="A214" i="1"/>
  <c r="A211" i="1"/>
  <c r="A206" i="1"/>
  <c r="A203" i="1"/>
  <c r="A198" i="1"/>
  <c r="A216" i="1"/>
  <c r="A213" i="1"/>
  <c r="A208" i="1"/>
  <c r="A205" i="1"/>
  <c r="A200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221" i="1"/>
  <c r="A218" i="1"/>
  <c r="A215" i="1"/>
  <c r="A210" i="1"/>
  <c r="A207" i="1"/>
  <c r="A202" i="1"/>
  <c r="A199" i="1"/>
  <c r="A15" i="1"/>
  <c r="A13" i="1"/>
  <c r="A134" i="1"/>
  <c r="A126" i="1"/>
  <c r="A124" i="1"/>
  <c r="A120" i="1"/>
  <c r="A118" i="1"/>
  <c r="A114" i="1"/>
  <c r="A110" i="1"/>
  <c r="A108" i="1"/>
  <c r="A104" i="1"/>
  <c r="A102" i="1"/>
  <c r="A98" i="1"/>
  <c r="A96" i="1"/>
  <c r="A92" i="1"/>
  <c r="A90" i="1"/>
  <c r="A86" i="1"/>
  <c r="A84" i="1"/>
  <c r="A80" i="1"/>
  <c r="A76" i="1"/>
  <c r="A74" i="1"/>
  <c r="A70" i="1"/>
  <c r="A68" i="1"/>
  <c r="A64" i="1"/>
  <c r="A62" i="1"/>
  <c r="A58" i="1"/>
  <c r="A56" i="1"/>
  <c r="A52" i="1"/>
  <c r="A50" i="1"/>
  <c r="A46" i="1"/>
  <c r="A44" i="1"/>
  <c r="A40" i="1"/>
  <c r="A38" i="1"/>
  <c r="A34" i="1"/>
  <c r="A32" i="1"/>
  <c r="A28" i="1"/>
  <c r="A24" i="1"/>
  <c r="A22" i="1"/>
  <c r="A18" i="1"/>
  <c r="C507" i="1" l="1"/>
  <c r="C508" i="1" s="1"/>
  <c r="C509" i="1" s="1"/>
  <c r="C510" i="1" s="1"/>
  <c r="C511" i="1" s="1"/>
  <c r="C512" i="1" s="1"/>
</calcChain>
</file>

<file path=xl/sharedStrings.xml><?xml version="1.0" encoding="utf-8"?>
<sst xmlns="http://schemas.openxmlformats.org/spreadsheetml/2006/main" count="72" uniqueCount="68">
  <si>
    <t>Modellrechnung zur Vitamin-D-Supplementierung.</t>
  </si>
  <si>
    <t>http://forum.logi-methode.de/index.php?page=Thread&amp;threadID=9511</t>
  </si>
  <si>
    <t>© Dr. Christian Fleischhauer, Düsseldorf</t>
  </si>
  <si>
    <t>Die grau hinterlegten Felder enthalten die Ausgangswerte und können für eigenen Experimente variiert werden</t>
  </si>
  <si>
    <t>(Zielwert – Messwert) x 40 x F wobei F = KG/80 (Körpergewicht dividiert durch 80), z.B. 80 kg</t>
  </si>
  <si>
    <t>K(t) = Ko * exp (-ln 2 * t / T)</t>
  </si>
  <si>
    <t>dK(t) = Ko * (1 - exp (-ln 2 * t / T))</t>
  </si>
  <si>
    <t>Halbwertszeit T</t>
  </si>
  <si>
    <t xml:space="preserve"> Tage</t>
  </si>
  <si>
    <t>Tage</t>
  </si>
  <si>
    <t>25(OH)-D-Spiegel</t>
  </si>
  <si>
    <t>Konzentration Ko</t>
  </si>
  <si>
    <t xml:space="preserve"> ng/ml</t>
  </si>
  <si>
    <t>Konz. steigt um</t>
  </si>
  <si>
    <t>ng/ml bei Gabe von</t>
  </si>
  <si>
    <t>I.E.</t>
  </si>
  <si>
    <t>(Wird dem Gewicht angepasst)</t>
  </si>
  <si>
    <t>Abfall des Vitamin-D-Spiegels ohne jegliche Zufuhr:</t>
  </si>
  <si>
    <t>Verlust in %</t>
  </si>
  <si>
    <t>Verlust absolut</t>
  </si>
  <si>
    <t>Neue Konz.</t>
  </si>
  <si>
    <t>Nötige Suppl.</t>
  </si>
  <si>
    <t>Wirkung einer regelmäßigen Aufsättigung um einen festen Betrag (incl. natürlicher Zufuhr)</t>
  </si>
  <si>
    <t>1 yg entspricht 40IE Vitamain D</t>
  </si>
  <si>
    <t>Aufsättigung um</t>
  </si>
  <si>
    <t xml:space="preserve">  I.E. pro Gabe</t>
  </si>
  <si>
    <t xml:space="preserve">  / 40 entspricht</t>
  </si>
  <si>
    <t>Mykrogramm</t>
  </si>
  <si>
    <t>Milligramm</t>
  </si>
  <si>
    <t xml:space="preserve"> ng/ml )</t>
  </si>
  <si>
    <t>Aufsättigung alle</t>
  </si>
  <si>
    <t xml:space="preserve">  Tage</t>
  </si>
  <si>
    <t>Startwert</t>
  </si>
  <si>
    <t xml:space="preserve">  ng / ml</t>
  </si>
  <si>
    <t>(Beliebiger Startwert - auch nach einer Supplemetierung!)</t>
  </si>
  <si>
    <r>
      <t xml:space="preserve">Wert </t>
    </r>
    <r>
      <rPr>
        <b/>
        <sz val="10"/>
        <rFont val="Arial"/>
        <family val="2"/>
      </rPr>
      <t>vor</t>
    </r>
    <r>
      <rPr>
        <sz val="10"/>
        <rFont val="Arial"/>
        <family val="2"/>
      </rPr>
      <t xml:space="preserve"> Vit-D-Gabe</t>
    </r>
  </si>
  <si>
    <t>(Aus diesem Wert wird die natürliche Vit-D-Versorgung ohne Supplementierung abgeleitet!)</t>
  </si>
  <si>
    <t>Der Startwert entspricht einer täglichen Versorgung aus natürlichen Quellen  von</t>
  </si>
  <si>
    <t xml:space="preserve">ng/ml </t>
  </si>
  <si>
    <t>(in der Rechnung berücksichtigt!)</t>
  </si>
  <si>
    <t>Gewicht</t>
  </si>
  <si>
    <t>kg</t>
  </si>
  <si>
    <t>25(OH)D</t>
  </si>
  <si>
    <t>in nmol/l</t>
  </si>
  <si>
    <t>in ng/ml</t>
  </si>
  <si>
    <t>Interpretation</t>
  </si>
  <si>
    <t>Mögliche Überversorgung, die für den Körper negative gesundheitliche Folgen haben kann, zum Beispiel Hyperkalzämien, die zu Herzrhythmusstörungen oder Nierensteinen führen können</t>
  </si>
  <si>
    <t>Mangelhaft</t>
  </si>
  <si>
    <t>Suboptimal</t>
  </si>
  <si>
    <t>Ausreichend</t>
  </si>
  <si>
    <t>•Toxischer Bereich liegt über 150ng/ml</t>
  </si>
  <si>
    <r>
      <t>•</t>
    </r>
    <r>
      <rPr>
        <sz val="14"/>
        <color rgb="FF000000"/>
        <rFont val="Calibri"/>
        <family val="2"/>
      </rPr>
      <t>1ng/ml = 2,5nmol/l</t>
    </r>
  </si>
  <si>
    <t>Umrechnung ng/ml in nmol/l</t>
  </si>
  <si>
    <t>≥150</t>
  </si>
  <si>
    <t>&lt;20</t>
  </si>
  <si>
    <t>Suboptimale Versorgung mit möglichen Folgen für die Gesundheit &amp; Knochengesundheit.</t>
  </si>
  <si>
    <t>&lt;50</t>
  </si>
  <si>
    <t>≥250</t>
  </si>
  <si>
    <t>Ausreichende Versorgung .</t>
  </si>
  <si>
    <t>Mögliche Überversorgung</t>
  </si>
  <si>
    <t>Mangelhafte Versorgung mit einem erhöhten Risiko für diverse Krankheiten</t>
  </si>
  <si>
    <t>20-40</t>
  </si>
  <si>
    <t>40-100</t>
  </si>
  <si>
    <t>100 -&lt; 250</t>
  </si>
  <si>
    <t>50 -&lt; 100</t>
  </si>
  <si>
    <r>
      <t>•</t>
    </r>
    <r>
      <rPr>
        <sz val="16"/>
        <color rgb="FF000000"/>
        <rFont val="Calibri"/>
        <family val="2"/>
      </rPr>
      <t xml:space="preserve">Ausreichend: 40-100 ng/ml   </t>
    </r>
  </si>
  <si>
    <r>
      <t>•</t>
    </r>
    <r>
      <rPr>
        <sz val="16"/>
        <color rgb="FF000000"/>
        <rFont val="Calibri"/>
        <family val="2"/>
      </rPr>
      <t>Ungenügend: 20-40 ng/ml</t>
    </r>
  </si>
  <si>
    <r>
      <t>•</t>
    </r>
    <r>
      <rPr>
        <sz val="16"/>
        <color rgb="FF000000"/>
        <rFont val="Calibri"/>
        <family val="2"/>
      </rPr>
      <t>Mangel: unter 20 ng/ml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</si>
</sst>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_ * #,##0.00_ ;_ * \-#,##0.00_ ;_ * &quot;-&quot;??_ ;_ @_ "/>
    <numFmt numFmtId="167" formatCode="_ * #,##0_ ;_ * \-#,##0_ ;_ * &quot;-&quot;??_ ;_ @_ "/>
  </numFmts>
  <fonts count="13" x14ac:knownFonts="1">
    <font>
      <sz val="10"/>
      <name val="Arial"/>
    </font>
    <font>
      <sz val="9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  <font>
      <b/>
      <sz val="10"/>
      <name val="Arial"/>
    </font>
    <font>
      <sz val="14"/>
      <name val="Arial"/>
      <family val="2"/>
    </font>
    <font>
      <sz val="14"/>
      <color rgb="FF000000"/>
      <name val="Calibri"/>
      <family val="2"/>
    </font>
    <font>
      <sz val="16"/>
      <name val="Arial"/>
      <family val="2"/>
    </font>
    <font>
      <sz val="16"/>
      <color rgb="FF000000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67" fontId="2" fillId="5" borderId="0" xfId="1" applyNumberFormat="1" applyFont="1" applyFill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1" fontId="0" fillId="0" borderId="0" xfId="0" applyNumberFormat="1" applyProtection="1"/>
    <xf numFmtId="0" fontId="5" fillId="0" borderId="0" xfId="2" applyProtection="1"/>
    <xf numFmtId="0" fontId="2" fillId="0" borderId="0" xfId="0" applyFont="1" applyProtection="1"/>
    <xf numFmtId="2" fontId="2" fillId="0" borderId="0" xfId="0" applyNumberFormat="1" applyFont="1" applyProtection="1"/>
    <xf numFmtId="165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165" fontId="0" fillId="6" borderId="0" xfId="0" applyNumberFormat="1" applyFill="1" applyProtection="1"/>
    <xf numFmtId="1" fontId="0" fillId="6" borderId="0" xfId="0" applyNumberFormat="1" applyFill="1" applyProtection="1"/>
    <xf numFmtId="0" fontId="0" fillId="6" borderId="0" xfId="0" applyFill="1" applyProtection="1"/>
    <xf numFmtId="1" fontId="0" fillId="3" borderId="0" xfId="0" applyNumberFormat="1" applyFill="1" applyProtection="1"/>
    <xf numFmtId="165" fontId="3" fillId="0" borderId="0" xfId="0" applyNumberFormat="1" applyFont="1" applyAlignment="1" applyProtection="1">
      <alignment horizontal="left"/>
    </xf>
    <xf numFmtId="2" fontId="0" fillId="0" borderId="0" xfId="0" applyNumberFormat="1" applyFill="1" applyProtection="1"/>
    <xf numFmtId="165" fontId="4" fillId="0" borderId="0" xfId="0" applyNumberFormat="1" applyFont="1" applyAlignment="1" applyProtection="1">
      <alignment horizontal="left"/>
    </xf>
    <xf numFmtId="3" fontId="0" fillId="3" borderId="0" xfId="0" applyNumberFormat="1" applyFill="1" applyAlignment="1" applyProtection="1">
      <alignment horizontal="center"/>
    </xf>
    <xf numFmtId="165" fontId="1" fillId="4" borderId="1" xfId="0" applyNumberFormat="1" applyFont="1" applyFill="1" applyBorder="1" applyAlignment="1" applyProtection="1">
      <alignment horizontal="right"/>
    </xf>
    <xf numFmtId="2" fontId="1" fillId="4" borderId="1" xfId="0" applyNumberFormat="1" applyFont="1" applyFill="1" applyBorder="1" applyAlignment="1" applyProtection="1">
      <alignment horizontal="right"/>
    </xf>
    <xf numFmtId="1" fontId="0" fillId="5" borderId="0" xfId="0" applyNumberFormat="1" applyFill="1" applyProtection="1"/>
    <xf numFmtId="0" fontId="0" fillId="5" borderId="0" xfId="0" applyFill="1" applyProtection="1"/>
    <xf numFmtId="14" fontId="0" fillId="0" borderId="0" xfId="0" applyNumberFormat="1" applyProtection="1"/>
    <xf numFmtId="0" fontId="0" fillId="0" borderId="0" xfId="0" applyFill="1" applyBorder="1" applyAlignment="1" applyProtection="1"/>
    <xf numFmtId="2" fontId="0" fillId="0" borderId="0" xfId="0" applyNumberFormat="1" applyFill="1" applyBorder="1" applyAlignment="1" applyProtection="1"/>
    <xf numFmtId="0" fontId="7" fillId="0" borderId="0" xfId="0" applyFont="1" applyAlignment="1" applyProtection="1">
      <alignment horizontal="left" vertical="center" indent="2" readingOrder="1"/>
    </xf>
    <xf numFmtId="0" fontId="0" fillId="0" borderId="2" xfId="0" applyFill="1" applyBorder="1" applyAlignment="1" applyProtection="1"/>
    <xf numFmtId="2" fontId="0" fillId="0" borderId="2" xfId="0" applyNumberFormat="1" applyFill="1" applyBorder="1" applyAlignment="1" applyProtection="1"/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0" fillId="3" borderId="0" xfId="0" applyFill="1" applyProtection="1"/>
    <xf numFmtId="164" fontId="0" fillId="0" borderId="0" xfId="0" applyNumberFormat="1" applyFill="1" applyBorder="1" applyAlignment="1" applyProtection="1"/>
    <xf numFmtId="0" fontId="0" fillId="0" borderId="3" xfId="0" applyFill="1" applyBorder="1" applyAlignment="1" applyProtection="1"/>
    <xf numFmtId="164" fontId="0" fillId="0" borderId="3" xfId="0" applyNumberFormat="1" applyFill="1" applyBorder="1" applyAlignment="1" applyProtection="1"/>
    <xf numFmtId="1" fontId="0" fillId="5" borderId="0" xfId="0" applyNumberFormat="1" applyFont="1" applyFill="1" applyProtection="1">
      <protection locked="0"/>
    </xf>
    <xf numFmtId="14" fontId="0" fillId="5" borderId="0" xfId="0" applyNumberFormat="1" applyFill="1" applyProtection="1">
      <protection locked="0"/>
    </xf>
    <xf numFmtId="2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3" fillId="0" borderId="0" xfId="0" applyFont="1" applyProtection="1"/>
    <xf numFmtId="0" fontId="0" fillId="2" borderId="0" xfId="0" applyFill="1" applyAlignment="1" applyProtection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readingOrder="1"/>
    </xf>
    <xf numFmtId="0" fontId="9" fillId="0" borderId="0" xfId="0" applyFont="1" applyFill="1" applyAlignment="1"/>
    <xf numFmtId="0" fontId="11" fillId="0" borderId="0" xfId="0" applyFont="1" applyProtection="1"/>
    <xf numFmtId="0" fontId="12" fillId="0" borderId="0" xfId="0" applyFont="1" applyProtection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25(OH)-D-Aufsättigung bei regelmäßiger Supplementierung</a:t>
            </a:r>
          </a:p>
        </c:rich>
      </c:tx>
      <c:layout>
        <c:manualLayout>
          <c:xMode val="edge"/>
          <c:yMode val="edge"/>
          <c:x val="0.19597327226526964"/>
          <c:y val="3.048780487804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0946899215406"/>
          <c:y val="0.15040680260496578"/>
          <c:w val="0.85369183468686727"/>
          <c:h val="0.7093510014747711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Kalkulator!$B$12:$B$512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Kalkulator!$C$12:$C$512</c:f>
              <c:numCache>
                <c:formatCode>0.00</c:formatCode>
                <c:ptCount val="501"/>
                <c:pt idx="0">
                  <c:v>20</c:v>
                </c:pt>
                <c:pt idx="1">
                  <c:v>20.804210635085418</c:v>
                </c:pt>
                <c:pt idx="2">
                  <c:v>21.599184123184262</c:v>
                </c:pt>
                <c:pt idx="3">
                  <c:v>22.385026561978819</c:v>
                </c:pt>
                <c:pt idx="4">
                  <c:v>23.161842830515546</c:v>
                </c:pt>
                <c:pt idx="5">
                  <c:v>23.929736603202322</c:v>
                </c:pt>
                <c:pt idx="6">
                  <c:v>24.68881036364488</c:v>
                </c:pt>
                <c:pt idx="7">
                  <c:v>25.439165418324347</c:v>
                </c:pt>
                <c:pt idx="8">
                  <c:v>26.180901910117665</c:v>
                </c:pt>
                <c:pt idx="9">
                  <c:v>26.91411883166273</c:v>
                </c:pt>
                <c:pt idx="10">
                  <c:v>27.638914038570014</c:v>
                </c:pt>
                <c:pt idx="11">
                  <c:v>28.355384262482442</c:v>
                </c:pt>
                <c:pt idx="12">
                  <c:v>29.063625123985258</c:v>
                </c:pt>
                <c:pt idx="13">
                  <c:v>29.763731145367604</c:v>
                </c:pt>
                <c:pt idx="14">
                  <c:v>30.455795763237539</c:v>
                </c:pt>
                <c:pt idx="15">
                  <c:v>31.139911340992136</c:v>
                </c:pt>
                <c:pt idx="16">
                  <c:v>31.816169181144378</c:v>
                </c:pt>
                <c:pt idx="17">
                  <c:v>32.484659537508442</c:v>
                </c:pt>
                <c:pt idx="18">
                  <c:v>33.145471627245016</c:v>
                </c:pt>
                <c:pt idx="19">
                  <c:v>33.798693642768313</c:v>
                </c:pt>
                <c:pt idx="20">
                  <c:v>34.444412763516276</c:v>
                </c:pt>
                <c:pt idx="21">
                  <c:v>35.082715167585576</c:v>
                </c:pt>
                <c:pt idx="22">
                  <c:v>35.713686043233039</c:v>
                </c:pt>
                <c:pt idx="23">
                  <c:v>36.337409600244904</c:v>
                </c:pt>
                <c:pt idx="24">
                  <c:v>36.953969081175508</c:v>
                </c:pt>
                <c:pt idx="25">
                  <c:v>37.563446772456913</c:v>
                </c:pt>
                <c:pt idx="26">
                  <c:v>38.165924015380902</c:v>
                </c:pt>
                <c:pt idx="27">
                  <c:v>38.76148121695482</c:v>
                </c:pt>
                <c:pt idx="28">
                  <c:v>39.350197860632775</c:v>
                </c:pt>
                <c:pt idx="29">
                  <c:v>39.93215251692353</c:v>
                </c:pt>
                <c:pt idx="30">
                  <c:v>40.507422853876598</c:v>
                </c:pt>
                <c:pt idx="31">
                  <c:v>41.07608564744784</c:v>
                </c:pt>
                <c:pt idx="32">
                  <c:v>41.638216791746054</c:v>
                </c:pt>
                <c:pt idx="33">
                  <c:v>42.193891309161856</c:v>
                </c:pt>
                <c:pt idx="34">
                  <c:v>42.743183360380208</c:v>
                </c:pt>
                <c:pt idx="35">
                  <c:v>43.286166254277944</c:v>
                </c:pt>
                <c:pt idx="36">
                  <c:v>43.822912457707652</c:v>
                </c:pt>
                <c:pt idx="37">
                  <c:v>44.353493605169106</c:v>
                </c:pt>
                <c:pt idx="38">
                  <c:v>44.877980508369681</c:v>
                </c:pt>
                <c:pt idx="39">
                  <c:v>45.396443165674917</c:v>
                </c:pt>
                <c:pt idx="40">
                  <c:v>45.908950771450563</c:v>
                </c:pt>
                <c:pt idx="41">
                  <c:v>46.415571725297283</c:v>
                </c:pt>
                <c:pt idx="42">
                  <c:v>46.916373641179327</c:v>
                </c:pt>
                <c:pt idx="43">
                  <c:v>47.411423356448317</c:v>
                </c:pt>
                <c:pt idx="44">
                  <c:v>47.900786940763425</c:v>
                </c:pt>
                <c:pt idx="45">
                  <c:v>48.384529704909056</c:v>
                </c:pt>
                <c:pt idx="46">
                  <c:v>48.862716209511277</c:v>
                </c:pt>
                <c:pt idx="47">
                  <c:v>49.335410273654112</c:v>
                </c:pt>
                <c:pt idx="48">
                  <c:v>49.802674983396898</c:v>
                </c:pt>
                <c:pt idx="49">
                  <c:v>50.264572700193767</c:v>
                </c:pt>
                <c:pt idx="50">
                  <c:v>50.721165069216468</c:v>
                </c:pt>
                <c:pt idx="51">
                  <c:v>51.172513027581552</c:v>
                </c:pt>
                <c:pt idx="52">
                  <c:v>51.618676812483088</c:v>
                </c:pt>
                <c:pt idx="53">
                  <c:v>52.059715969231974</c:v>
                </c:pt>
                <c:pt idx="54">
                  <c:v>52.495689359202863</c:v>
                </c:pt>
                <c:pt idx="55">
                  <c:v>52.926655167689866</c:v>
                </c:pt>
                <c:pt idx="56">
                  <c:v>53.352670911671993</c:v>
                </c:pt>
                <c:pt idx="57">
                  <c:v>53.773793447489396</c:v>
                </c:pt>
                <c:pt idx="58">
                  <c:v>54.190078978431458</c:v>
                </c:pt>
                <c:pt idx="59">
                  <c:v>54.601583062237736</c:v>
                </c:pt>
                <c:pt idx="60">
                  <c:v>55.008360618512718</c:v>
                </c:pt>
                <c:pt idx="61">
                  <c:v>55.410465936055424</c:v>
                </c:pt>
                <c:pt idx="62">
                  <c:v>55.807952680104847</c:v>
                </c:pt>
                <c:pt idx="63">
                  <c:v>56.20087389950212</c:v>
                </c:pt>
                <c:pt idx="64">
                  <c:v>56.589282033770488</c:v>
                </c:pt>
                <c:pt idx="65">
                  <c:v>56.973228920113876</c:v>
                </c:pt>
                <c:pt idx="66">
                  <c:v>57.352765800335156</c:v>
                </c:pt>
                <c:pt idx="67">
                  <c:v>57.727943327674886</c:v>
                </c:pt>
                <c:pt idx="68">
                  <c:v>58.098811573571545</c:v>
                </c:pt>
                <c:pt idx="69">
                  <c:v>58.465420034344078</c:v>
                </c:pt>
                <c:pt idx="70">
                  <c:v>58.827817637797722</c:v>
                </c:pt>
                <c:pt idx="71">
                  <c:v>59.186052749753934</c:v>
                </c:pt>
                <c:pt idx="72">
                  <c:v>59.540173180505342</c:v>
                </c:pt>
                <c:pt idx="73">
                  <c:v>59.890226191196511</c:v>
                </c:pt>
                <c:pt idx="74">
                  <c:v>60.236258500131477</c:v>
                </c:pt>
                <c:pt idx="75">
                  <c:v>60.578316289008775</c:v>
                </c:pt>
                <c:pt idx="76">
                  <c:v>60.916445209084898</c:v>
                </c:pt>
                <c:pt idx="77">
                  <c:v>61.250690387266928</c:v>
                </c:pt>
                <c:pt idx="78">
                  <c:v>61.581096432135219</c:v>
                </c:pt>
                <c:pt idx="79">
                  <c:v>61.907707439896868</c:v>
                </c:pt>
                <c:pt idx="80">
                  <c:v>62.230567000270845</c:v>
                </c:pt>
                <c:pt idx="81">
                  <c:v>62.549718202305499</c:v>
                </c:pt>
                <c:pt idx="82">
                  <c:v>62.865203640129231</c:v>
                </c:pt>
                <c:pt idx="83">
                  <c:v>63.177065418635159</c:v>
                </c:pt>
                <c:pt idx="84">
                  <c:v>63.485345159100461</c:v>
                </c:pt>
                <c:pt idx="85">
                  <c:v>63.790084004741175</c:v>
                </c:pt>
                <c:pt idx="86">
                  <c:v>64.09132262620318</c:v>
                </c:pt>
                <c:pt idx="87">
                  <c:v>64.389101226990149</c:v>
                </c:pt>
                <c:pt idx="88">
                  <c:v>64.683459548829134</c:v>
                </c:pt>
                <c:pt idx="89">
                  <c:v>64.974436876974522</c:v>
                </c:pt>
                <c:pt idx="90">
                  <c:v>65.262072045451063</c:v>
                </c:pt>
                <c:pt idx="91">
                  <c:v>65.546403442236695</c:v>
                </c:pt>
                <c:pt idx="92">
                  <c:v>65.827469014385812</c:v>
                </c:pt>
                <c:pt idx="93">
                  <c:v>66.105306273093717</c:v>
                </c:pt>
                <c:pt idx="94">
                  <c:v>66.379952298702904</c:v>
                </c:pt>
                <c:pt idx="95">
                  <c:v>66.651443745651775</c:v>
                </c:pt>
                <c:pt idx="96">
                  <c:v>66.919816847366633</c:v>
                </c:pt>
                <c:pt idx="97">
                  <c:v>67.185107421097371</c:v>
                </c:pt>
                <c:pt idx="98">
                  <c:v>67.447350872697669</c:v>
                </c:pt>
                <c:pt idx="99">
                  <c:v>67.706582201350287</c:v>
                </c:pt>
                <c:pt idx="100">
                  <c:v>67.962836004238113</c:v>
                </c:pt>
                <c:pt idx="101">
                  <c:v>68.216146481161474</c:v>
                </c:pt>
                <c:pt idx="102">
                  <c:v>68.466547439102499</c:v>
                </c:pt>
                <c:pt idx="103">
                  <c:v>68.714072296737001</c:v>
                </c:pt>
                <c:pt idx="104">
                  <c:v>68.958754088894565</c:v>
                </c:pt>
                <c:pt idx="105">
                  <c:v>69.200625470967381</c:v>
                </c:pt>
                <c:pt idx="106">
                  <c:v>69.439718723268498</c:v>
                </c:pt>
                <c:pt idx="107">
                  <c:v>69.67606575533992</c:v>
                </c:pt>
                <c:pt idx="108">
                  <c:v>69.909698110211323</c:v>
                </c:pt>
                <c:pt idx="109">
                  <c:v>70.140646968609758</c:v>
                </c:pt>
                <c:pt idx="110">
                  <c:v>70.368943153121108</c:v>
                </c:pt>
                <c:pt idx="111">
                  <c:v>70.594617132303654</c:v>
                </c:pt>
                <c:pt idx="112">
                  <c:v>70.817699024754432</c:v>
                </c:pt>
                <c:pt idx="113">
                  <c:v>71.038218603128882</c:v>
                </c:pt>
                <c:pt idx="114">
                  <c:v>71.256205298114338</c:v>
                </c:pt>
                <c:pt idx="115">
                  <c:v>71.471688202357839</c:v>
                </c:pt>
                <c:pt idx="116">
                  <c:v>71.684696074348906</c:v>
                </c:pt>
                <c:pt idx="117">
                  <c:v>71.895257342257608</c:v>
                </c:pt>
                <c:pt idx="118">
                  <c:v>72.103400107728646</c:v>
                </c:pt>
                <c:pt idx="119">
                  <c:v>72.309152149631785</c:v>
                </c:pt>
                <c:pt idx="120">
                  <c:v>72.51254092776928</c:v>
                </c:pt>
                <c:pt idx="121">
                  <c:v>72.71359358654064</c:v>
                </c:pt>
                <c:pt idx="122">
                  <c:v>72.912336958565348</c:v>
                </c:pt>
                <c:pt idx="123">
                  <c:v>73.108797568263995</c:v>
                </c:pt>
                <c:pt idx="124">
                  <c:v>73.303001635398175</c:v>
                </c:pt>
                <c:pt idx="125">
                  <c:v>73.49497507856988</c:v>
                </c:pt>
                <c:pt idx="126">
                  <c:v>73.68474351868052</c:v>
                </c:pt>
                <c:pt idx="127">
                  <c:v>73.872332282350385</c:v>
                </c:pt>
                <c:pt idx="128">
                  <c:v>74.057766405298722</c:v>
                </c:pt>
                <c:pt idx="129">
                  <c:v>74.241070635684991</c:v>
                </c:pt>
                <c:pt idx="130">
                  <c:v>74.422269437411813</c:v>
                </c:pt>
                <c:pt idx="131">
                  <c:v>74.601386993389923</c:v>
                </c:pt>
                <c:pt idx="132">
                  <c:v>74.778447208765627</c:v>
                </c:pt>
                <c:pt idx="133">
                  <c:v>74.953473714111212</c:v>
                </c:pt>
                <c:pt idx="134">
                  <c:v>75.126489868578702</c:v>
                </c:pt>
                <c:pt idx="135">
                  <c:v>75.297518763017351</c:v>
                </c:pt>
                <c:pt idx="136">
                  <c:v>75.466583223055409</c:v>
                </c:pt>
                <c:pt idx="137">
                  <c:v>75.633705812146431</c:v>
                </c:pt>
                <c:pt idx="138">
                  <c:v>75.798908834580573</c:v>
                </c:pt>
                <c:pt idx="139">
                  <c:v>75.962214338461408</c:v>
                </c:pt>
                <c:pt idx="140">
                  <c:v>76.1236441186484</c:v>
                </c:pt>
                <c:pt idx="141">
                  <c:v>76.283219719665723</c:v>
                </c:pt>
                <c:pt idx="142">
                  <c:v>76.4409624385776</c:v>
                </c:pt>
                <c:pt idx="143">
                  <c:v>76.596893327830571</c:v>
                </c:pt>
                <c:pt idx="144">
                  <c:v>76.751033198063226</c:v>
                </c:pt>
                <c:pt idx="145">
                  <c:v>76.903402620883583</c:v>
                </c:pt>
                <c:pt idx="146">
                  <c:v>77.054021931614585</c:v>
                </c:pt>
                <c:pt idx="147">
                  <c:v>77.202911232008063</c:v>
                </c:pt>
                <c:pt idx="148">
                  <c:v>77.350090392927555</c:v>
                </c:pt>
                <c:pt idx="149">
                  <c:v>77.495579057000242</c:v>
                </c:pt>
                <c:pt idx="150">
                  <c:v>77.639396641238505</c:v>
                </c:pt>
                <c:pt idx="151">
                  <c:v>77.781562339631321</c:v>
                </c:pt>
                <c:pt idx="152">
                  <c:v>77.92209512570588</c:v>
                </c:pt>
                <c:pt idx="153">
                  <c:v>78.061013755059832</c:v>
                </c:pt>
                <c:pt idx="154">
                  <c:v>78.198336767864419</c:v>
                </c:pt>
                <c:pt idx="155">
                  <c:v>78.334082491338862</c:v>
                </c:pt>
                <c:pt idx="156">
                  <c:v>78.468269042196297</c:v>
                </c:pt>
                <c:pt idx="157">
                  <c:v>78.600914329061666</c:v>
                </c:pt>
                <c:pt idx="158">
                  <c:v>78.732036054861808</c:v>
                </c:pt>
                <c:pt idx="159">
                  <c:v>78.861651719188117</c:v>
                </c:pt>
                <c:pt idx="160">
                  <c:v>78.989778620632038</c:v>
                </c:pt>
                <c:pt idx="161">
                  <c:v>79.116433859093718</c:v>
                </c:pt>
                <c:pt idx="162">
                  <c:v>79.24163433806423</c:v>
                </c:pt>
                <c:pt idx="163">
                  <c:v>79.365396766881474</c:v>
                </c:pt>
                <c:pt idx="164">
                  <c:v>79.487737662960257</c:v>
                </c:pt>
                <c:pt idx="165">
                  <c:v>79.608673353996664</c:v>
                </c:pt>
                <c:pt idx="166">
                  <c:v>79.728219980147216</c:v>
                </c:pt>
                <c:pt idx="167">
                  <c:v>79.846393496182927</c:v>
                </c:pt>
                <c:pt idx="168">
                  <c:v>79.963209673618621</c:v>
                </c:pt>
                <c:pt idx="169">
                  <c:v>80.078684102817846</c:v>
                </c:pt>
                <c:pt idx="170">
                  <c:v>80.192832195073521</c:v>
                </c:pt>
                <c:pt idx="171">
                  <c:v>80.305669184664794</c:v>
                </c:pt>
                <c:pt idx="172">
                  <c:v>80.417210130890183</c:v>
                </c:pt>
                <c:pt idx="173">
                  <c:v>80.527469920077408</c:v>
                </c:pt>
                <c:pt idx="174">
                  <c:v>80.636463267570136</c:v>
                </c:pt>
                <c:pt idx="175">
                  <c:v>80.744204719691894</c:v>
                </c:pt>
                <c:pt idx="176">
                  <c:v>80.850708655687427</c:v>
                </c:pt>
                <c:pt idx="177">
                  <c:v>80.955989289641778</c:v>
                </c:pt>
                <c:pt idx="178">
                  <c:v>81.060060672377304</c:v>
                </c:pt>
                <c:pt idx="179">
                  <c:v>81.162936693328874</c:v>
                </c:pt>
                <c:pt idx="180">
                  <c:v>81.264631082397628</c:v>
                </c:pt>
                <c:pt idx="181">
                  <c:v>81.365157411783315</c:v>
                </c:pt>
                <c:pt idx="182">
                  <c:v>81.464529097795676</c:v>
                </c:pt>
                <c:pt idx="183">
                  <c:v>81.562759402645</c:v>
                </c:pt>
                <c:pt idx="184">
                  <c:v>81.659861436212097</c:v>
                </c:pt>
                <c:pt idx="185">
                  <c:v>81.755848157797942</c:v>
                </c:pt>
                <c:pt idx="186">
                  <c:v>81.850732377853262</c:v>
                </c:pt>
                <c:pt idx="187">
                  <c:v>81.944526759688202</c:v>
                </c:pt>
                <c:pt idx="188">
                  <c:v>82.037243821162363</c:v>
                </c:pt>
                <c:pt idx="189">
                  <c:v>82.128895936355505</c:v>
                </c:pt>
                <c:pt idx="190">
                  <c:v>82.219495337218916</c:v>
                </c:pt>
                <c:pt idx="191">
                  <c:v>82.309054115207971</c:v>
                </c:pt>
                <c:pt idx="192">
                  <c:v>82.39758422289583</c:v>
                </c:pt>
                <c:pt idx="193">
                  <c:v>82.485097475568622</c:v>
                </c:pt>
                <c:pt idx="194">
                  <c:v>82.571605552802367</c:v>
                </c:pt>
                <c:pt idx="195">
                  <c:v>82.657120000021692</c:v>
                </c:pt>
                <c:pt idx="196">
                  <c:v>82.741652230040728</c:v>
                </c:pt>
                <c:pt idx="197">
                  <c:v>82.825213524586232</c:v>
                </c:pt>
                <c:pt idx="198">
                  <c:v>82.90781503580331</c:v>
                </c:pt>
                <c:pt idx="199">
                  <c:v>82.98946778774372</c:v>
                </c:pt>
                <c:pt idx="200">
                  <c:v>83.070182677837224</c:v>
                </c:pt>
                <c:pt idx="201">
                  <c:v>83.149970478345892</c:v>
                </c:pt>
                <c:pt idx="202">
                  <c:v>83.228841837801824</c:v>
                </c:pt>
                <c:pt idx="203">
                  <c:v>83.306807282428309</c:v>
                </c:pt>
                <c:pt idx="204">
                  <c:v>83.383877217544637</c:v>
                </c:pt>
                <c:pt idx="205">
                  <c:v>83.460061928954815</c:v>
                </c:pt>
                <c:pt idx="206">
                  <c:v>83.535371584320316</c:v>
                </c:pt>
                <c:pt idx="207">
                  <c:v>83.609816234517055</c:v>
                </c:pt>
                <c:pt idx="208">
                  <c:v>83.683405814976794</c:v>
                </c:pt>
                <c:pt idx="209">
                  <c:v>83.756150147013145</c:v>
                </c:pt>
                <c:pt idx="210">
                  <c:v>83.828058939132276</c:v>
                </c:pt>
                <c:pt idx="211">
                  <c:v>83.899141788328677</c:v>
                </c:pt>
                <c:pt idx="212">
                  <c:v>83.969408181365949</c:v>
                </c:pt>
                <c:pt idx="213">
                  <c:v>84.038867496042926</c:v>
                </c:pt>
                <c:pt idx="214">
                  <c:v>84.107529002445219</c:v>
                </c:pt>
                <c:pt idx="215">
                  <c:v>84.175401864182433</c:v>
                </c:pt>
                <c:pt idx="216">
                  <c:v>84.242495139611151</c:v>
                </c:pt>
                <c:pt idx="217">
                  <c:v>84.308817783043835</c:v>
                </c:pt>
                <c:pt idx="218">
                  <c:v>84.374378645943906</c:v>
                </c:pt>
                <c:pt idx="219">
                  <c:v>84.439186478107061</c:v>
                </c:pt>
                <c:pt idx="220">
                  <c:v>84.503249928829021</c:v>
                </c:pt>
                <c:pt idx="221">
                  <c:v>84.566577548059868</c:v>
                </c:pt>
                <c:pt idx="222">
                  <c:v>84.629177787545132</c:v>
                </c:pt>
                <c:pt idx="223">
                  <c:v>84.691059001953761</c:v>
                </c:pt>
                <c:pt idx="224">
                  <c:v>84.752229449993152</c:v>
                </c:pt>
                <c:pt idx="225">
                  <c:v>84.812697295511356</c:v>
                </c:pt>
                <c:pt idx="226">
                  <c:v>84.872470608586639</c:v>
                </c:pt>
                <c:pt idx="227">
                  <c:v>84.931557366604494</c:v>
                </c:pt>
                <c:pt idx="228">
                  <c:v>84.989965455322348</c:v>
                </c:pt>
                <c:pt idx="229">
                  <c:v>85.047702669921961</c:v>
                </c:pt>
                <c:pt idx="230">
                  <c:v>85.104776716049798</c:v>
                </c:pt>
                <c:pt idx="231">
                  <c:v>85.161195210845435</c:v>
                </c:pt>
                <c:pt idx="232">
                  <c:v>85.216965683958122</c:v>
                </c:pt>
                <c:pt idx="233">
                  <c:v>85.272095578551728</c:v>
                </c:pt>
                <c:pt idx="234">
                  <c:v>85.326592252298084</c:v>
                </c:pt>
                <c:pt idx="235">
                  <c:v>85.380462978358963</c:v>
                </c:pt>
                <c:pt idx="236">
                  <c:v>85.43371494635673</c:v>
                </c:pt>
                <c:pt idx="237">
                  <c:v>85.486355263333905</c:v>
                </c:pt>
                <c:pt idx="238">
                  <c:v>85.538390954701669</c:v>
                </c:pt>
                <c:pt idx="239">
                  <c:v>85.58982896517746</c:v>
                </c:pt>
                <c:pt idx="240">
                  <c:v>85.64067615971183</c:v>
                </c:pt>
                <c:pt idx="241">
                  <c:v>85.690939324404667</c:v>
                </c:pt>
                <c:pt idx="242">
                  <c:v>85.74062516741084</c:v>
                </c:pt>
                <c:pt idx="243">
                  <c:v>85.789740319835502</c:v>
                </c:pt>
                <c:pt idx="244">
                  <c:v>85.838291336619051</c:v>
                </c:pt>
                <c:pt idx="245">
                  <c:v>85.88628469741198</c:v>
                </c:pt>
                <c:pt idx="246">
                  <c:v>85.933726807439641</c:v>
                </c:pt>
                <c:pt idx="247">
                  <c:v>85.980623998357103</c:v>
                </c:pt>
                <c:pt idx="248">
                  <c:v>86.026982529094184</c:v>
                </c:pt>
                <c:pt idx="249">
                  <c:v>86.072808586690755</c:v>
                </c:pt>
                <c:pt idx="250">
                  <c:v>86.118108287122467</c:v>
                </c:pt>
                <c:pt idx="251">
                  <c:v>86.162887676116995</c:v>
                </c:pt>
                <c:pt idx="252">
                  <c:v>86.207152729960924</c:v>
                </c:pt>
                <c:pt idx="253">
                  <c:v>86.250909356297328</c:v>
                </c:pt>
                <c:pt idx="254">
                  <c:v>86.294163394914193</c:v>
                </c:pt>
                <c:pt idx="255">
                  <c:v>86.336920618523862</c:v>
                </c:pt>
                <c:pt idx="256">
                  <c:v>86.379186733533373</c:v>
                </c:pt>
                <c:pt idx="257">
                  <c:v>86.420967380806132</c:v>
                </c:pt>
                <c:pt idx="258">
                  <c:v>86.462268136414664</c:v>
                </c:pt>
                <c:pt idx="259">
                  <c:v>86.503094512384877</c:v>
                </c:pt>
                <c:pt idx="260">
                  <c:v>86.543451957431628</c:v>
                </c:pt>
                <c:pt idx="261">
                  <c:v>86.583345857685956</c:v>
                </c:pt>
                <c:pt idx="262">
                  <c:v>86.622781537413928</c:v>
                </c:pt>
                <c:pt idx="263">
                  <c:v>86.661764259727164</c:v>
                </c:pt>
                <c:pt idx="264">
                  <c:v>86.700299227285328</c:v>
                </c:pt>
                <c:pt idx="265">
                  <c:v>86.738391582990417</c:v>
                </c:pt>
                <c:pt idx="266">
                  <c:v>86.77604641067316</c:v>
                </c:pt>
                <c:pt idx="267">
                  <c:v>86.81326873577153</c:v>
                </c:pt>
                <c:pt idx="268">
                  <c:v>86.850063526001406</c:v>
                </c:pt>
                <c:pt idx="269">
                  <c:v>86.886435692019575</c:v>
                </c:pt>
                <c:pt idx="270">
                  <c:v>86.92239008807914</c:v>
                </c:pt>
                <c:pt idx="271">
                  <c:v>86.957931512677348</c:v>
                </c:pt>
                <c:pt idx="272">
                  <c:v>86.993064709195991</c:v>
                </c:pt>
                <c:pt idx="273">
                  <c:v>87.027794366534479</c:v>
                </c:pt>
                <c:pt idx="274">
                  <c:v>87.062125119735626</c:v>
                </c:pt>
                <c:pt idx="275">
                  <c:v>87.096061550604233</c:v>
                </c:pt>
                <c:pt idx="276">
                  <c:v>87.129608188318585</c:v>
                </c:pt>
                <c:pt idx="277">
                  <c:v>87.16276951003492</c:v>
                </c:pt>
                <c:pt idx="278">
                  <c:v>87.195549941484956</c:v>
                </c:pt>
                <c:pt idx="279">
                  <c:v>87.227953857566533</c:v>
                </c:pt>
                <c:pt idx="280">
                  <c:v>87.259985582927513</c:v>
                </c:pt>
                <c:pt idx="281">
                  <c:v>87.291649392542936</c:v>
                </c:pt>
                <c:pt idx="282">
                  <c:v>87.322949512285561</c:v>
                </c:pt>
                <c:pt idx="283">
                  <c:v>87.353890119489876</c:v>
                </c:pt>
                <c:pt idx="284">
                  <c:v>87.384475343509564</c:v>
                </c:pt>
                <c:pt idx="285">
                  <c:v>87.414709266268673</c:v>
                </c:pt>
                <c:pt idx="286">
                  <c:v>87.444595922806315</c:v>
                </c:pt>
                <c:pt idx="287">
                  <c:v>87.474139301815242</c:v>
                </c:pt>
                <c:pt idx="288">
                  <c:v>87.503343346174162</c:v>
                </c:pt>
                <c:pt idx="289">
                  <c:v>87.532211953473961</c:v>
                </c:pt>
                <c:pt idx="290">
                  <c:v>87.56074897653788</c:v>
                </c:pt>
                <c:pt idx="291">
                  <c:v>87.588958223935705</c:v>
                </c:pt>
                <c:pt idx="292">
                  <c:v>87.616843460492049</c:v>
                </c:pt>
                <c:pt idx="293">
                  <c:v>87.644408407788859</c:v>
                </c:pt>
                <c:pt idx="294">
                  <c:v>87.671656744662045</c:v>
                </c:pt>
                <c:pt idx="295">
                  <c:v>87.698592107692477</c:v>
                </c:pt>
                <c:pt idx="296">
                  <c:v>87.72521809169136</c:v>
                </c:pt>
                <c:pt idx="297">
                  <c:v>87.751538250179948</c:v>
                </c:pt>
                <c:pt idx="298">
                  <c:v>87.777556095863829</c:v>
                </c:pt>
                <c:pt idx="299">
                  <c:v>87.803275101101718</c:v>
                </c:pt>
                <c:pt idx="300">
                  <c:v>87.82869869836891</c:v>
                </c:pt>
                <c:pt idx="301">
                  <c:v>87.853830280715329</c:v>
                </c:pt>
                <c:pt idx="302">
                  <c:v>87.878673202218422</c:v>
                </c:pt>
                <c:pt idx="303">
                  <c:v>87.903230778430753</c:v>
                </c:pt>
                <c:pt idx="304">
                  <c:v>87.927506286822521</c:v>
                </c:pt>
                <c:pt idx="305">
                  <c:v>87.951502967218985</c:v>
                </c:pt>
                <c:pt idx="306">
                  <c:v>87.975224022232823</c:v>
                </c:pt>
                <c:pt idx="307">
                  <c:v>87.998672617691554</c:v>
                </c:pt>
                <c:pt idx="308">
                  <c:v>88.021851883060094</c:v>
                </c:pt>
                <c:pt idx="309">
                  <c:v>88.04476491185838</c:v>
                </c:pt>
                <c:pt idx="310">
                  <c:v>88.067414762074236</c:v>
                </c:pt>
                <c:pt idx="311">
                  <c:v>88.0898044565715</c:v>
                </c:pt>
                <c:pt idx="312">
                  <c:v>88.111936983493464</c:v>
                </c:pt>
                <c:pt idx="313">
                  <c:v>88.133815296661666</c:v>
                </c:pt>
                <c:pt idx="314">
                  <c:v>88.155442315970106</c:v>
                </c:pt>
                <c:pt idx="315">
                  <c:v>88.176820927774941</c:v>
                </c:pt>
                <c:pt idx="316">
                  <c:v>88.197953985279696</c:v>
                </c:pt>
                <c:pt idx="317">
                  <c:v>88.218844308916076</c:v>
                </c:pt>
                <c:pt idx="318">
                  <c:v>88.239494686720349</c:v>
                </c:pt>
                <c:pt idx="319">
                  <c:v>88.259907874705448</c:v>
                </c:pt>
                <c:pt idx="320">
                  <c:v>88.280086597228816</c:v>
                </c:pt>
                <c:pt idx="321">
                  <c:v>88.30003354735598</c:v>
                </c:pt>
                <c:pt idx="322">
                  <c:v>88.319751387219966</c:v>
                </c:pt>
                <c:pt idx="323">
                  <c:v>88.339242748376591</c:v>
                </c:pt>
                <c:pt idx="324">
                  <c:v>88.35851023215568</c:v>
                </c:pt>
                <c:pt idx="325">
                  <c:v>88.377556410008225</c:v>
                </c:pt>
                <c:pt idx="326">
                  <c:v>88.396383823849604</c:v>
                </c:pt>
                <c:pt idx="327">
                  <c:v>88.414994986398796</c:v>
                </c:pt>
                <c:pt idx="328">
                  <c:v>88.433392381513727</c:v>
                </c:pt>
                <c:pt idx="329">
                  <c:v>88.451578464522811</c:v>
                </c:pt>
                <c:pt idx="330">
                  <c:v>88.469555662552594</c:v>
                </c:pt>
                <c:pt idx="331">
                  <c:v>88.487326374851691</c:v>
                </c:pt>
                <c:pt idx="332">
                  <c:v>88.504892973111012</c:v>
                </c:pt>
                <c:pt idx="333">
                  <c:v>88.522257801780256</c:v>
                </c:pt>
                <c:pt idx="334">
                  <c:v>88.539423178380829</c:v>
                </c:pt>
                <c:pt idx="335">
                  <c:v>88.556391393815133</c:v>
                </c:pt>
                <c:pt idx="336">
                  <c:v>88.573164712672309</c:v>
                </c:pt>
                <c:pt idx="337">
                  <c:v>88.589745373530477</c:v>
                </c:pt>
                <c:pt idx="338">
                  <c:v>88.606135589255501</c:v>
                </c:pt>
                <c:pt idx="339">
                  <c:v>88.622337547296297</c:v>
                </c:pt>
                <c:pt idx="340">
                  <c:v>88.638353409976787</c:v>
                </c:pt>
                <c:pt idx="341">
                  <c:v>88.654185314784499</c:v>
                </c:pt>
                <c:pt idx="342">
                  <c:v>88.669835374655818</c:v>
                </c:pt>
                <c:pt idx="343">
                  <c:v>88.685305678257976</c:v>
                </c:pt>
                <c:pt idx="344">
                  <c:v>88.70059829026782</c:v>
                </c:pt>
                <c:pt idx="345">
                  <c:v>88.715715251647367</c:v>
                </c:pt>
                <c:pt idx="346">
                  <c:v>88.730658579916181</c:v>
                </c:pt>
                <c:pt idx="347">
                  <c:v>88.745430269420652</c:v>
                </c:pt>
                <c:pt idx="348">
                  <c:v>88.760032291600112</c:v>
                </c:pt>
                <c:pt idx="349">
                  <c:v>88.774466595250018</c:v>
                </c:pt>
                <c:pt idx="350">
                  <c:v>88.788735106781985</c:v>
                </c:pt>
                <c:pt idx="351">
                  <c:v>88.802839730480898</c:v>
                </c:pt>
                <c:pt idx="352">
                  <c:v>88.816782348759077</c:v>
                </c:pt>
                <c:pt idx="353">
                  <c:v>88.830564822407482</c:v>
                </c:pt>
                <c:pt idx="354">
                  <c:v>88.844188990844074</c:v>
                </c:pt>
                <c:pt idx="355">
                  <c:v>88.857656672359298</c:v>
                </c:pt>
                <c:pt idx="356">
                  <c:v>88.870969664358739</c:v>
                </c:pt>
                <c:pt idx="357">
                  <c:v>88.88412974360304</c:v>
                </c:pt>
                <c:pt idx="358">
                  <c:v>88.897138666444974</c:v>
                </c:pt>
                <c:pt idx="359">
                  <c:v>88.909998169063925</c:v>
                </c:pt>
                <c:pt idx="360">
                  <c:v>88.922709967697514</c:v>
                </c:pt>
                <c:pt idx="361">
                  <c:v>88.935275758870731</c:v>
                </c:pt>
                <c:pt idx="362">
                  <c:v>88.94769721962227</c:v>
                </c:pt>
                <c:pt idx="363">
                  <c:v>88.959976007728429</c:v>
                </c:pt>
                <c:pt idx="364">
                  <c:v>88.972113761924319</c:v>
                </c:pt>
                <c:pt idx="365">
                  <c:v>88.984112102122552</c:v>
                </c:pt>
                <c:pt idx="366">
                  <c:v>88.995972629629463</c:v>
                </c:pt>
                <c:pt idx="367">
                  <c:v>89.007696927358836</c:v>
                </c:pt>
                <c:pt idx="368">
                  <c:v>89.019286560043113</c:v>
                </c:pt>
                <c:pt idx="369">
                  <c:v>89.030743074442256</c:v>
                </c:pt>
                <c:pt idx="370">
                  <c:v>89.042067999550184</c:v>
                </c:pt>
                <c:pt idx="371">
                  <c:v>89.053262846798816</c:v>
                </c:pt>
                <c:pt idx="372">
                  <c:v>89.064329110259791</c:v>
                </c:pt>
                <c:pt idx="373">
                  <c:v>89.075268266843892</c:v>
                </c:pt>
                <c:pt idx="374">
                  <c:v>89.086081776498105</c:v>
                </c:pt>
                <c:pt idx="375">
                  <c:v>89.096771082400522</c:v>
                </c:pt>
                <c:pt idx="376">
                  <c:v>89.1073376111529</c:v>
                </c:pt>
                <c:pt idx="377">
                  <c:v>89.117782772971083</c:v>
                </c:pt>
                <c:pt idx="378">
                  <c:v>89.128107961873212</c:v>
                </c:pt>
                <c:pt idx="379">
                  <c:v>89.138314555865762</c:v>
                </c:pt>
                <c:pt idx="380">
                  <c:v>89.148403917127453</c:v>
                </c:pt>
                <c:pt idx="381">
                  <c:v>89.158377392191042</c:v>
                </c:pt>
                <c:pt idx="382">
                  <c:v>89.168236312123028</c:v>
                </c:pt>
                <c:pt idx="383">
                  <c:v>89.177981992701334</c:v>
                </c:pt>
                <c:pt idx="384">
                  <c:v>89.187615734590878</c:v>
                </c:pt>
                <c:pt idx="385">
                  <c:v>89.19713882351715</c:v>
                </c:pt>
                <c:pt idx="386">
                  <c:v>89.206552530437833</c:v>
                </c:pt>
                <c:pt idx="387">
                  <c:v>89.215858111712421</c:v>
                </c:pt>
                <c:pt idx="388">
                  <c:v>89.225056809269887</c:v>
                </c:pt>
                <c:pt idx="389">
                  <c:v>89.234149850774429</c:v>
                </c:pt>
                <c:pt idx="390">
                  <c:v>89.243138449789328</c:v>
                </c:pt>
                <c:pt idx="391">
                  <c:v>89.252023805938876</c:v>
                </c:pt>
                <c:pt idx="392">
                  <c:v>89.260807105068537</c:v>
                </c:pt>
                <c:pt idx="393">
                  <c:v>89.269489519403166</c:v>
                </c:pt>
                <c:pt idx="394">
                  <c:v>89.27807220770346</c:v>
                </c:pt>
                <c:pt idx="395">
                  <c:v>89.286556315420611</c:v>
                </c:pt>
                <c:pt idx="396">
                  <c:v>89.294942974849207</c:v>
                </c:pt>
                <c:pt idx="397">
                  <c:v>89.303233305278297</c:v>
                </c:pt>
                <c:pt idx="398">
                  <c:v>89.311428413140803</c:v>
                </c:pt>
                <c:pt idx="399">
                  <c:v>89.319529392161201</c:v>
                </c:pt>
                <c:pt idx="400">
                  <c:v>89.327537323501446</c:v>
                </c:pt>
                <c:pt idx="401">
                  <c:v>89.335453275905294</c:v>
                </c:pt>
                <c:pt idx="402">
                  <c:v>89.343278305840954</c:v>
                </c:pt>
                <c:pt idx="403">
                  <c:v>89.351013457642026</c:v>
                </c:pt>
                <c:pt idx="404">
                  <c:v>89.358659763646955</c:v>
                </c:pt>
                <c:pt idx="405">
                  <c:v>89.366218244336736</c:v>
                </c:pt>
                <c:pt idx="406">
                  <c:v>89.37368990847115</c:v>
                </c:pt>
                <c:pt idx="407">
                  <c:v>89.381075753223385</c:v>
                </c:pt>
                <c:pt idx="408">
                  <c:v>89.388376764313122</c:v>
                </c:pt>
                <c:pt idx="409">
                  <c:v>89.395593916138068</c:v>
                </c:pt>
                <c:pt idx="410">
                  <c:v>89.402728171904045</c:v>
                </c:pt>
                <c:pt idx="411">
                  <c:v>89.409780483753494</c:v>
                </c:pt>
                <c:pt idx="412">
                  <c:v>89.416751792892583</c:v>
                </c:pt>
                <c:pt idx="413">
                  <c:v>89.423643029716786</c:v>
                </c:pt>
                <c:pt idx="414">
                  <c:v>89.430455113935082</c:v>
                </c:pt>
                <c:pt idx="415">
                  <c:v>89.437188954692687</c:v>
                </c:pt>
                <c:pt idx="416">
                  <c:v>89.443845450692407</c:v>
                </c:pt>
                <c:pt idx="417">
                  <c:v>89.450425490314558</c:v>
                </c:pt>
                <c:pt idx="418">
                  <c:v>89.456929951735532</c:v>
                </c:pt>
                <c:pt idx="419">
                  <c:v>89.463359703045001</c:v>
                </c:pt>
                <c:pt idx="420">
                  <c:v>89.469715602361802</c:v>
                </c:pt>
                <c:pt idx="421">
                  <c:v>89.47599849794841</c:v>
                </c:pt>
                <c:pt idx="422">
                  <c:v>89.48220922832418</c:v>
                </c:pt>
                <c:pt idx="423">
                  <c:v>89.488348622377259</c:v>
                </c:pt>
                <c:pt idx="424">
                  <c:v>89.494417499475205</c:v>
                </c:pt>
                <c:pt idx="425">
                  <c:v>89.500416669574321</c:v>
                </c:pt>
                <c:pt idx="426">
                  <c:v>89.506346933327777</c:v>
                </c:pt>
                <c:pt idx="427">
                  <c:v>89.512209082192456</c:v>
                </c:pt>
                <c:pt idx="428">
                  <c:v>89.518003898534587</c:v>
                </c:pt>
                <c:pt idx="429">
                  <c:v>89.523732155734152</c:v>
                </c:pt>
                <c:pt idx="430">
                  <c:v>89.529394618288109</c:v>
                </c:pt>
                <c:pt idx="431">
                  <c:v>89.534992041912417</c:v>
                </c:pt>
                <c:pt idx="432">
                  <c:v>89.540525173642905</c:v>
                </c:pt>
                <c:pt idx="433">
                  <c:v>89.545994751934956</c:v>
                </c:pt>
                <c:pt idx="434">
                  <c:v>89.551401506762062</c:v>
                </c:pt>
                <c:pt idx="435">
                  <c:v>89.556746159713271</c:v>
                </c:pt>
                <c:pt idx="436">
                  <c:v>89.562029424089459</c:v>
                </c:pt>
                <c:pt idx="437">
                  <c:v>89.567252004998551</c:v>
                </c:pt>
                <c:pt idx="438">
                  <c:v>89.572414599449615</c:v>
                </c:pt>
                <c:pt idx="439">
                  <c:v>89.577517896445897</c:v>
                </c:pt>
                <c:pt idx="440">
                  <c:v>89.582562577076743</c:v>
                </c:pt>
                <c:pt idx="441">
                  <c:v>89.587549314608538</c:v>
                </c:pt>
                <c:pt idx="442">
                  <c:v>89.592478774574531</c:v>
                </c:pt>
                <c:pt idx="443">
                  <c:v>89.597351614863683</c:v>
                </c:pt>
                <c:pt idx="444">
                  <c:v>89.602168485808448</c:v>
                </c:pt>
                <c:pt idx="445">
                  <c:v>89.606930030271585</c:v>
                </c:pt>
                <c:pt idx="446">
                  <c:v>89.611636883731933</c:v>
                </c:pt>
                <c:pt idx="447">
                  <c:v>89.616289674369227</c:v>
                </c:pt>
                <c:pt idx="448">
                  <c:v>89.620889023147967</c:v>
                </c:pt>
                <c:pt idx="449">
                  <c:v>89.625435543900238</c:v>
                </c:pt>
                <c:pt idx="450">
                  <c:v>89.62992984340768</c:v>
                </c:pt>
                <c:pt idx="451">
                  <c:v>89.634372521482462</c:v>
                </c:pt>
                <c:pt idx="452">
                  <c:v>89.638764171047285</c:v>
                </c:pt>
                <c:pt idx="453">
                  <c:v>89.643105378214599</c:v>
                </c:pt>
                <c:pt idx="454">
                  <c:v>89.647396722364746</c:v>
                </c:pt>
                <c:pt idx="455">
                  <c:v>89.651638776223322</c:v>
                </c:pt>
                <c:pt idx="456">
                  <c:v>89.65583210593762</c:v>
                </c:pt>
                <c:pt idx="457">
                  <c:v>89.659977271152158</c:v>
                </c:pt>
                <c:pt idx="458">
                  <c:v>89.664074825083418</c:v>
                </c:pt>
                <c:pt idx="459">
                  <c:v>89.66812531459361</c:v>
                </c:pt>
                <c:pt idx="460">
                  <c:v>89.672129280263732</c:v>
                </c:pt>
                <c:pt idx="461">
                  <c:v>89.676087256465664</c:v>
                </c:pt>
                <c:pt idx="462">
                  <c:v>89.679999771433486</c:v>
                </c:pt>
                <c:pt idx="463">
                  <c:v>89.683867347334029</c:v>
                </c:pt>
                <c:pt idx="464">
                  <c:v>89.687690500336487</c:v>
                </c:pt>
                <c:pt idx="465">
                  <c:v>89.69146974068137</c:v>
                </c:pt>
                <c:pt idx="466">
                  <c:v>89.695205572748577</c:v>
                </c:pt>
                <c:pt idx="467">
                  <c:v>89.698898495124695</c:v>
                </c:pt>
                <c:pt idx="468">
                  <c:v>89.702549000669563</c:v>
                </c:pt>
                <c:pt idx="469">
                  <c:v>89.706157576582044</c:v>
                </c:pt>
                <c:pt idx="470">
                  <c:v>89.709724704465032</c:v>
                </c:pt>
                <c:pt idx="471">
                  <c:v>89.713250860389763</c:v>
                </c:pt>
                <c:pt idx="472">
                  <c:v>89.716736514959308</c:v>
                </c:pt>
                <c:pt idx="473">
                  <c:v>89.720182133371409</c:v>
                </c:pt>
                <c:pt idx="474">
                  <c:v>89.723588175480558</c:v>
                </c:pt>
                <c:pt idx="475">
                  <c:v>89.726955095859367</c:v>
                </c:pt>
                <c:pt idx="476">
                  <c:v>89.730283343859227</c:v>
                </c:pt>
                <c:pt idx="477">
                  <c:v>89.733573363670303</c:v>
                </c:pt>
                <c:pt idx="478">
                  <c:v>89.73682559438079</c:v>
                </c:pt>
                <c:pt idx="479">
                  <c:v>89.740040470035524</c:v>
                </c:pt>
                <c:pt idx="480">
                  <c:v>89.743218419693918</c:v>
                </c:pt>
                <c:pt idx="481">
                  <c:v>89.746359867487215</c:v>
                </c:pt>
                <c:pt idx="482">
                  <c:v>89.749465232675107</c:v>
                </c:pt>
                <c:pt idx="483">
                  <c:v>89.752534929701653</c:v>
                </c:pt>
                <c:pt idx="484">
                  <c:v>89.755569368250619</c:v>
                </c:pt>
                <c:pt idx="485">
                  <c:v>89.75856895330017</c:v>
                </c:pt>
                <c:pt idx="486">
                  <c:v>89.761534085176905</c:v>
                </c:pt>
                <c:pt idx="487">
                  <c:v>89.764465159609244</c:v>
                </c:pt>
                <c:pt idx="488">
                  <c:v>89.76736256778031</c:v>
                </c:pt>
                <c:pt idx="489">
                  <c:v>89.770226696380092</c:v>
                </c:pt>
                <c:pt idx="490">
                  <c:v>89.773057927657078</c:v>
                </c:pt>
                <c:pt idx="491">
                  <c:v>89.775856639469239</c:v>
                </c:pt>
                <c:pt idx="492">
                  <c:v>89.778623205334483</c:v>
                </c:pt>
                <c:pt idx="493">
                  <c:v>89.781357994480501</c:v>
                </c:pt>
                <c:pt idx="494">
                  <c:v>89.784061371894055</c:v>
                </c:pt>
                <c:pt idx="495">
                  <c:v>89.786733698369659</c:v>
                </c:pt>
                <c:pt idx="496">
                  <c:v>89.78937533055776</c:v>
                </c:pt>
                <c:pt idx="497">
                  <c:v>89.791986621012313</c:v>
                </c:pt>
                <c:pt idx="498">
                  <c:v>89.794567918237846</c:v>
                </c:pt>
                <c:pt idx="499">
                  <c:v>89.797119566735986</c:v>
                </c:pt>
                <c:pt idx="500">
                  <c:v>89.799641907051409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57-47DA-84FE-C99C2EFE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1056"/>
        <c:axId val="121902976"/>
      </c:scatterChart>
      <c:valAx>
        <c:axId val="121901056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</a:t>
                </a:r>
              </a:p>
            </c:rich>
          </c:tx>
          <c:layout>
            <c:manualLayout>
              <c:xMode val="edge"/>
              <c:yMode val="edge"/>
              <c:x val="0.51409424419557115"/>
              <c:y val="0.92276614813392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902976"/>
        <c:crosses val="autoZero"/>
        <c:crossBetween val="midCat"/>
      </c:valAx>
      <c:valAx>
        <c:axId val="1219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25(OH)-D-Spiegel in ng/ml</a:t>
                </a:r>
              </a:p>
            </c:rich>
          </c:tx>
          <c:layout>
            <c:manualLayout>
              <c:xMode val="edge"/>
              <c:yMode val="edge"/>
              <c:x val="2.1476578375910185E-2"/>
              <c:y val="0.335366493822418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901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11</xdr:row>
      <xdr:rowOff>91016</xdr:rowOff>
    </xdr:from>
    <xdr:to>
      <xdr:col>11</xdr:col>
      <xdr:colOff>692150</xdr:colOff>
      <xdr:row>45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678857</xdr:colOff>
      <xdr:row>28</xdr:row>
      <xdr:rowOff>91855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BEFC147-66AC-D9EB-01FC-C99ACA6BA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1177" cy="47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logi-methode.de/index.php?page=Thread&amp;threadID=95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51"/>
  <sheetViews>
    <sheetView tabSelected="1" zoomScale="85" zoomScaleNormal="85" workbookViewId="0">
      <selection activeCell="D5" sqref="D5"/>
    </sheetView>
  </sheetViews>
  <sheetFormatPr baseColWidth="10" defaultRowHeight="13.2" x14ac:dyDescent="0.25"/>
  <cols>
    <col min="1" max="1" width="11.5546875" style="2"/>
    <col min="2" max="2" width="5" style="2" customWidth="1"/>
    <col min="3" max="3" width="15.109375" style="3" customWidth="1"/>
    <col min="4" max="4" width="12.88671875" style="4" customWidth="1"/>
    <col min="5" max="5" width="17.44140625" style="4" customWidth="1"/>
    <col min="6" max="6" width="13.44140625" style="5" customWidth="1"/>
    <col min="7" max="7" width="11.5546875" style="2"/>
    <col min="8" max="8" width="8.6640625" style="2" customWidth="1"/>
    <col min="9" max="16384" width="11.5546875" style="2"/>
  </cols>
  <sheetData>
    <row r="1" spans="1:35" ht="21" x14ac:dyDescent="0.4">
      <c r="B1" s="53" t="s">
        <v>0</v>
      </c>
      <c r="I1" s="2" t="s">
        <v>2</v>
      </c>
      <c r="M1" s="6" t="s">
        <v>1</v>
      </c>
    </row>
    <row r="2" spans="1:35" x14ac:dyDescent="0.25">
      <c r="G2" s="6"/>
    </row>
    <row r="3" spans="1:35" ht="22.8" x14ac:dyDescent="0.4">
      <c r="B3" s="54" t="s">
        <v>22</v>
      </c>
    </row>
    <row r="4" spans="1:35" x14ac:dyDescent="0.25">
      <c r="E4" s="5" t="s">
        <v>23</v>
      </c>
      <c r="J4" s="7"/>
      <c r="K4" s="7"/>
      <c r="T4" s="2" t="s">
        <v>3</v>
      </c>
      <c r="U4" s="3"/>
      <c r="V4" s="4"/>
      <c r="W4" s="4"/>
      <c r="X4" s="5"/>
      <c r="AC4" s="42" t="s">
        <v>4</v>
      </c>
      <c r="AD4" s="42"/>
      <c r="AE4" s="42"/>
      <c r="AF4" s="42"/>
      <c r="AG4" s="42"/>
      <c r="AH4" s="42"/>
      <c r="AI4" s="42"/>
    </row>
    <row r="5" spans="1:35" x14ac:dyDescent="0.25">
      <c r="B5" s="2" t="s">
        <v>24</v>
      </c>
      <c r="D5" s="1">
        <v>10000</v>
      </c>
      <c r="E5" s="4" t="s">
        <v>25</v>
      </c>
      <c r="F5" s="5" t="s">
        <v>26</v>
      </c>
      <c r="G5" s="5">
        <f>Ausättigung/40</f>
        <v>250</v>
      </c>
      <c r="H5" s="4" t="s">
        <v>27</v>
      </c>
      <c r="J5" s="8">
        <f>G5/1000</f>
        <v>0.25</v>
      </c>
      <c r="K5" s="7" t="s">
        <v>28</v>
      </c>
      <c r="N5" s="4"/>
      <c r="O5" s="9">
        <f>D5/$X$10*$V$10</f>
        <v>1</v>
      </c>
      <c r="P5" s="5" t="s">
        <v>29</v>
      </c>
      <c r="Q5" s="10">
        <f>C506</f>
        <v>89.784061371894055</v>
      </c>
      <c r="T5" s="2" t="s">
        <v>5</v>
      </c>
      <c r="U5" s="3"/>
      <c r="V5" s="4"/>
      <c r="W5" s="4"/>
      <c r="X5" s="5"/>
    </row>
    <row r="6" spans="1:35" x14ac:dyDescent="0.25">
      <c r="B6" s="2" t="s">
        <v>30</v>
      </c>
      <c r="D6" s="37">
        <v>1</v>
      </c>
      <c r="E6" s="4" t="s">
        <v>31</v>
      </c>
      <c r="F6" s="4"/>
      <c r="G6" s="5"/>
      <c r="H6" s="5"/>
      <c r="O6" s="41"/>
      <c r="T6" s="2" t="s">
        <v>6</v>
      </c>
      <c r="U6" s="3"/>
      <c r="V6" s="4"/>
      <c r="W6" s="4"/>
      <c r="X6" s="5"/>
    </row>
    <row r="7" spans="1:35" x14ac:dyDescent="0.25">
      <c r="A7" s="38">
        <v>44875</v>
      </c>
      <c r="B7" s="2" t="s">
        <v>32</v>
      </c>
      <c r="D7" s="39">
        <v>20</v>
      </c>
      <c r="E7" s="4" t="s">
        <v>33</v>
      </c>
      <c r="F7" s="11" t="s">
        <v>34</v>
      </c>
      <c r="G7" s="12"/>
      <c r="H7" s="12"/>
      <c r="I7" s="13"/>
      <c r="J7" s="13"/>
      <c r="K7" s="13"/>
      <c r="L7" s="13"/>
      <c r="U7" s="3"/>
      <c r="V7" s="4"/>
      <c r="W7" s="4"/>
      <c r="X7" s="5"/>
    </row>
    <row r="8" spans="1:35" x14ac:dyDescent="0.25">
      <c r="B8" s="2" t="s">
        <v>35</v>
      </c>
      <c r="D8" s="16">
        <v>4</v>
      </c>
      <c r="E8" s="4" t="s">
        <v>33</v>
      </c>
      <c r="F8" s="11" t="s">
        <v>36</v>
      </c>
      <c r="G8" s="12"/>
      <c r="H8" s="12"/>
      <c r="I8" s="13"/>
      <c r="J8" s="13"/>
      <c r="K8" s="13"/>
      <c r="L8" s="13"/>
      <c r="T8" s="2" t="s">
        <v>7</v>
      </c>
      <c r="U8" s="3"/>
      <c r="V8" s="14">
        <v>60</v>
      </c>
      <c r="W8" s="4" t="s">
        <v>8</v>
      </c>
      <c r="X8" s="4"/>
      <c r="Y8" s="5"/>
    </row>
    <row r="9" spans="1:35" x14ac:dyDescent="0.25">
      <c r="B9" s="15" t="s">
        <v>37</v>
      </c>
      <c r="C9" s="16"/>
      <c r="D9" s="17"/>
      <c r="G9" s="9">
        <f>D8*$U$16</f>
        <v>4.59439185884154E-2</v>
      </c>
      <c r="H9" s="2" t="s">
        <v>38</v>
      </c>
      <c r="I9" s="2" t="s">
        <v>39</v>
      </c>
      <c r="T9" s="2" t="s">
        <v>11</v>
      </c>
      <c r="U9" s="3"/>
      <c r="V9" s="14">
        <v>35</v>
      </c>
      <c r="W9" s="4" t="s">
        <v>12</v>
      </c>
      <c r="X9" s="4"/>
      <c r="Y9" s="5"/>
    </row>
    <row r="10" spans="1:35" ht="13.8" thickBot="1" x14ac:dyDescent="0.3">
      <c r="B10" s="15"/>
      <c r="C10" s="16"/>
      <c r="D10" s="17"/>
      <c r="G10" s="9"/>
      <c r="T10" s="2" t="s">
        <v>13</v>
      </c>
      <c r="U10" s="3"/>
      <c r="V10" s="14">
        <f>10*70/F11</f>
        <v>10</v>
      </c>
      <c r="W10" s="9" t="s">
        <v>14</v>
      </c>
      <c r="X10" s="18">
        <v>100000</v>
      </c>
      <c r="Y10" s="5" t="s">
        <v>15</v>
      </c>
    </row>
    <row r="11" spans="1:35" x14ac:dyDescent="0.25">
      <c r="B11" s="19" t="s">
        <v>9</v>
      </c>
      <c r="C11" s="20" t="s">
        <v>10</v>
      </c>
      <c r="D11" s="17"/>
      <c r="E11" s="21" t="s">
        <v>40</v>
      </c>
      <c r="F11" s="40">
        <v>70</v>
      </c>
      <c r="G11" s="22" t="s">
        <v>41</v>
      </c>
      <c r="T11" s="2" t="s">
        <v>16</v>
      </c>
      <c r="U11" s="3"/>
      <c r="V11" s="4"/>
      <c r="W11" s="4"/>
      <c r="X11" s="5"/>
    </row>
    <row r="12" spans="1:35" ht="21" x14ac:dyDescent="0.4">
      <c r="A12" s="23">
        <f>A7</f>
        <v>44875</v>
      </c>
      <c r="B12" s="24">
        <v>0</v>
      </c>
      <c r="C12" s="25">
        <f>D7</f>
        <v>20</v>
      </c>
      <c r="D12" s="17"/>
      <c r="G12" s="9"/>
      <c r="M12" s="51" t="s">
        <v>65</v>
      </c>
      <c r="U12" s="3"/>
      <c r="V12" s="4"/>
      <c r="W12" s="4"/>
      <c r="X12" s="5"/>
    </row>
    <row r="13" spans="1:35" ht="21" x14ac:dyDescent="0.4">
      <c r="A13" s="23">
        <f>$A$12+B13</f>
        <v>44876</v>
      </c>
      <c r="B13" s="27">
        <v>1</v>
      </c>
      <c r="C13" s="28">
        <f t="shared" ref="C13:C44" si="0">(C12+natQuelle+IF(MOD(B12,$D$6)=0,$O$5,0))*(1-taeglVerlust)</f>
        <v>20.804210635085418</v>
      </c>
      <c r="F13" s="10"/>
      <c r="M13" s="51" t="s">
        <v>66</v>
      </c>
      <c r="T13" s="7" t="s">
        <v>17</v>
      </c>
      <c r="U13" s="3"/>
      <c r="V13" s="4"/>
      <c r="W13" s="4"/>
      <c r="X13" s="5"/>
    </row>
    <row r="14" spans="1:35" ht="21" x14ac:dyDescent="0.4">
      <c r="A14" s="23">
        <f t="shared" ref="A14:A77" si="1">$A$12+B14</f>
        <v>44877</v>
      </c>
      <c r="B14" s="27">
        <v>2</v>
      </c>
      <c r="C14" s="28">
        <f t="shared" si="0"/>
        <v>21.599184123184262</v>
      </c>
      <c r="F14" s="10"/>
      <c r="M14" s="51" t="s">
        <v>67</v>
      </c>
      <c r="U14" s="3"/>
      <c r="V14" s="4"/>
      <c r="W14" s="4"/>
      <c r="X14" s="5"/>
    </row>
    <row r="15" spans="1:35" ht="20.399999999999999" x14ac:dyDescent="0.35">
      <c r="A15" s="23">
        <f t="shared" si="1"/>
        <v>44878</v>
      </c>
      <c r="B15" s="27">
        <v>3</v>
      </c>
      <c r="C15" s="28">
        <f t="shared" si="0"/>
        <v>22.385026561978819</v>
      </c>
      <c r="F15" s="10"/>
      <c r="M15" s="52" t="s">
        <v>50</v>
      </c>
      <c r="T15" s="29" t="s">
        <v>9</v>
      </c>
      <c r="U15" s="30" t="s">
        <v>18</v>
      </c>
      <c r="V15" s="31" t="s">
        <v>19</v>
      </c>
      <c r="W15" s="31" t="s">
        <v>20</v>
      </c>
      <c r="X15" s="32" t="s">
        <v>21</v>
      </c>
      <c r="Y15" s="29"/>
    </row>
    <row r="16" spans="1:35" x14ac:dyDescent="0.25">
      <c r="A16" s="23">
        <f t="shared" si="1"/>
        <v>44879</v>
      </c>
      <c r="B16" s="27">
        <v>4</v>
      </c>
      <c r="C16" s="28">
        <f t="shared" si="0"/>
        <v>23.161842830515546</v>
      </c>
      <c r="F16" s="10"/>
      <c r="T16" s="2">
        <v>1</v>
      </c>
      <c r="U16" s="3">
        <f t="shared" ref="U16:U21" si="2">1-EXP(-LN(2)*T16/$V$8)</f>
        <v>1.148597964710385E-2</v>
      </c>
      <c r="V16" s="4">
        <f t="shared" ref="V16:V21" si="3">U16*$V$9</f>
        <v>0.40200928764863475</v>
      </c>
      <c r="W16" s="4">
        <f t="shared" ref="W16:W21" si="4">$V$9-V16</f>
        <v>34.597990712351368</v>
      </c>
      <c r="X16" s="5">
        <f t="shared" ref="X16:X21" si="5">V16*$X$10/$V$10</f>
        <v>4020.0928764863479</v>
      </c>
    </row>
    <row r="17" spans="1:24" ht="17.399999999999999" x14ac:dyDescent="0.25">
      <c r="A17" s="23">
        <f t="shared" si="1"/>
        <v>44880</v>
      </c>
      <c r="B17" s="27">
        <v>5</v>
      </c>
      <c r="C17" s="28">
        <f t="shared" si="0"/>
        <v>23.929736603202322</v>
      </c>
      <c r="F17" s="10"/>
      <c r="M17" s="26" t="s">
        <v>52</v>
      </c>
      <c r="T17" s="2">
        <v>2</v>
      </c>
      <c r="U17" s="3">
        <f t="shared" si="2"/>
        <v>2.2840031565754093E-2</v>
      </c>
      <c r="V17" s="4">
        <f t="shared" si="3"/>
        <v>0.79940110480139326</v>
      </c>
      <c r="W17" s="4">
        <f t="shared" si="4"/>
        <v>34.20059889519861</v>
      </c>
      <c r="X17" s="5">
        <f t="shared" si="5"/>
        <v>7994.0110480139319</v>
      </c>
    </row>
    <row r="18" spans="1:24" ht="18" x14ac:dyDescent="0.25">
      <c r="A18" s="23">
        <f t="shared" si="1"/>
        <v>44881</v>
      </c>
      <c r="B18" s="27">
        <v>6</v>
      </c>
      <c r="C18" s="28">
        <f t="shared" si="0"/>
        <v>24.68881036364488</v>
      </c>
      <c r="F18" s="10"/>
      <c r="M18" s="26" t="s">
        <v>51</v>
      </c>
      <c r="T18" s="2">
        <v>7</v>
      </c>
      <c r="U18" s="3">
        <f t="shared" si="2"/>
        <v>7.7683806414060808E-2</v>
      </c>
      <c r="V18" s="4">
        <f t="shared" si="3"/>
        <v>2.7189332244921283</v>
      </c>
      <c r="W18" s="4">
        <f t="shared" si="4"/>
        <v>32.281066775507874</v>
      </c>
      <c r="X18" s="5">
        <f t="shared" si="5"/>
        <v>27189.332244921283</v>
      </c>
    </row>
    <row r="19" spans="1:24" x14ac:dyDescent="0.25">
      <c r="A19" s="23">
        <f t="shared" si="1"/>
        <v>44882</v>
      </c>
      <c r="B19" s="27">
        <v>7</v>
      </c>
      <c r="C19" s="28">
        <f t="shared" si="0"/>
        <v>25.439165418324347</v>
      </c>
      <c r="F19" s="10"/>
      <c r="T19" s="2">
        <v>30</v>
      </c>
      <c r="U19" s="3">
        <f t="shared" si="2"/>
        <v>0.29289321881345243</v>
      </c>
      <c r="V19" s="4">
        <f t="shared" si="3"/>
        <v>10.251262658470836</v>
      </c>
      <c r="W19" s="4">
        <f t="shared" si="4"/>
        <v>24.748737341529164</v>
      </c>
      <c r="X19" s="5">
        <f t="shared" si="5"/>
        <v>102512.62658470836</v>
      </c>
    </row>
    <row r="20" spans="1:24" x14ac:dyDescent="0.25">
      <c r="A20" s="23">
        <f t="shared" si="1"/>
        <v>44883</v>
      </c>
      <c r="B20" s="27">
        <v>8</v>
      </c>
      <c r="C20" s="28">
        <f t="shared" si="0"/>
        <v>26.180901910117665</v>
      </c>
      <c r="F20" s="10"/>
      <c r="T20" s="2">
        <v>60</v>
      </c>
      <c r="U20" s="3">
        <f t="shared" si="2"/>
        <v>0.5</v>
      </c>
      <c r="V20" s="4">
        <f t="shared" si="3"/>
        <v>17.5</v>
      </c>
      <c r="W20" s="4">
        <f t="shared" si="4"/>
        <v>17.5</v>
      </c>
      <c r="X20" s="5">
        <f t="shared" si="5"/>
        <v>175000</v>
      </c>
    </row>
    <row r="21" spans="1:24" x14ac:dyDescent="0.25">
      <c r="A21" s="23">
        <f t="shared" si="1"/>
        <v>44884</v>
      </c>
      <c r="B21" s="27">
        <v>9</v>
      </c>
      <c r="C21" s="28">
        <f t="shared" si="0"/>
        <v>26.91411883166273</v>
      </c>
      <c r="F21" s="10"/>
      <c r="T21" s="33">
        <v>0</v>
      </c>
      <c r="U21" s="3">
        <f t="shared" si="2"/>
        <v>0</v>
      </c>
      <c r="V21" s="4">
        <f t="shared" si="3"/>
        <v>0</v>
      </c>
      <c r="W21" s="4">
        <f t="shared" si="4"/>
        <v>35</v>
      </c>
      <c r="X21" s="5">
        <f t="shared" si="5"/>
        <v>0</v>
      </c>
    </row>
    <row r="22" spans="1:24" x14ac:dyDescent="0.25">
      <c r="A22" s="23">
        <f t="shared" si="1"/>
        <v>44885</v>
      </c>
      <c r="B22" s="27">
        <v>10</v>
      </c>
      <c r="C22" s="28">
        <f t="shared" si="0"/>
        <v>27.638914038570014</v>
      </c>
      <c r="F22" s="10"/>
    </row>
    <row r="23" spans="1:24" x14ac:dyDescent="0.25">
      <c r="A23" s="23">
        <f t="shared" si="1"/>
        <v>44886</v>
      </c>
      <c r="B23" s="27">
        <v>11</v>
      </c>
      <c r="C23" s="28">
        <f t="shared" si="0"/>
        <v>28.355384262482442</v>
      </c>
      <c r="F23" s="10"/>
    </row>
    <row r="24" spans="1:24" x14ac:dyDescent="0.25">
      <c r="A24" s="23">
        <f t="shared" si="1"/>
        <v>44887</v>
      </c>
      <c r="B24" s="27">
        <v>12</v>
      </c>
      <c r="C24" s="28">
        <f t="shared" si="0"/>
        <v>29.063625123985258</v>
      </c>
      <c r="F24" s="10"/>
    </row>
    <row r="25" spans="1:24" x14ac:dyDescent="0.25">
      <c r="A25" s="23">
        <f t="shared" si="1"/>
        <v>44888</v>
      </c>
      <c r="B25" s="27">
        <v>13</v>
      </c>
      <c r="C25" s="28">
        <f t="shared" si="0"/>
        <v>29.763731145367604</v>
      </c>
      <c r="F25" s="10"/>
    </row>
    <row r="26" spans="1:24" x14ac:dyDescent="0.25">
      <c r="A26" s="23">
        <f t="shared" si="1"/>
        <v>44889</v>
      </c>
      <c r="B26" s="27">
        <v>14</v>
      </c>
      <c r="C26" s="28">
        <f t="shared" si="0"/>
        <v>30.455795763237539</v>
      </c>
      <c r="F26" s="10"/>
    </row>
    <row r="27" spans="1:24" x14ac:dyDescent="0.25">
      <c r="A27" s="23">
        <f t="shared" si="1"/>
        <v>44890</v>
      </c>
      <c r="B27" s="27">
        <v>15</v>
      </c>
      <c r="C27" s="28">
        <f t="shared" si="0"/>
        <v>31.139911340992136</v>
      </c>
      <c r="F27" s="10"/>
    </row>
    <row r="28" spans="1:24" x14ac:dyDescent="0.25">
      <c r="A28" s="23">
        <f t="shared" si="1"/>
        <v>44891</v>
      </c>
      <c r="B28" s="27">
        <v>16</v>
      </c>
      <c r="C28" s="28">
        <f t="shared" si="0"/>
        <v>31.816169181144378</v>
      </c>
      <c r="F28" s="10"/>
    </row>
    <row r="29" spans="1:24" x14ac:dyDescent="0.25">
      <c r="A29" s="23">
        <f t="shared" si="1"/>
        <v>44892</v>
      </c>
      <c r="B29" s="27">
        <v>17</v>
      </c>
      <c r="C29" s="28">
        <f t="shared" si="0"/>
        <v>32.484659537508442</v>
      </c>
      <c r="F29" s="10"/>
    </row>
    <row r="30" spans="1:24" x14ac:dyDescent="0.25">
      <c r="A30" s="23">
        <f t="shared" si="1"/>
        <v>44893</v>
      </c>
      <c r="B30" s="27">
        <v>18</v>
      </c>
      <c r="C30" s="28">
        <f t="shared" si="0"/>
        <v>33.145471627245016</v>
      </c>
      <c r="F30" s="10"/>
    </row>
    <row r="31" spans="1:24" x14ac:dyDescent="0.25">
      <c r="A31" s="23">
        <f t="shared" si="1"/>
        <v>44894</v>
      </c>
      <c r="B31" s="27">
        <v>19</v>
      </c>
      <c r="C31" s="28">
        <f t="shared" si="0"/>
        <v>33.798693642768313</v>
      </c>
      <c r="F31" s="10"/>
    </row>
    <row r="32" spans="1:24" x14ac:dyDescent="0.25">
      <c r="A32" s="23">
        <f t="shared" si="1"/>
        <v>44895</v>
      </c>
      <c r="B32" s="27">
        <v>20</v>
      </c>
      <c r="C32" s="28">
        <f t="shared" si="0"/>
        <v>34.444412763516276</v>
      </c>
      <c r="F32" s="10"/>
    </row>
    <row r="33" spans="1:35" x14ac:dyDescent="0.25">
      <c r="A33" s="23">
        <f t="shared" si="1"/>
        <v>44896</v>
      </c>
      <c r="B33" s="27">
        <v>21</v>
      </c>
      <c r="C33" s="28">
        <f t="shared" si="0"/>
        <v>35.082715167585576</v>
      </c>
    </row>
    <row r="34" spans="1:35" x14ac:dyDescent="0.25">
      <c r="A34" s="23">
        <f t="shared" si="1"/>
        <v>44897</v>
      </c>
      <c r="B34" s="27">
        <v>22</v>
      </c>
      <c r="C34" s="28">
        <f t="shared" si="0"/>
        <v>35.713686043233039</v>
      </c>
    </row>
    <row r="35" spans="1:35" x14ac:dyDescent="0.25">
      <c r="A35" s="23">
        <f t="shared" si="1"/>
        <v>44898</v>
      </c>
      <c r="B35" s="27">
        <v>23</v>
      </c>
      <c r="C35" s="28">
        <f t="shared" si="0"/>
        <v>36.337409600244904</v>
      </c>
    </row>
    <row r="36" spans="1:35" x14ac:dyDescent="0.25">
      <c r="A36" s="23">
        <f t="shared" si="1"/>
        <v>44899</v>
      </c>
      <c r="B36" s="27">
        <v>24</v>
      </c>
      <c r="C36" s="28">
        <f t="shared" si="0"/>
        <v>36.953969081175508</v>
      </c>
    </row>
    <row r="37" spans="1:35" x14ac:dyDescent="0.25">
      <c r="A37" s="23">
        <f t="shared" si="1"/>
        <v>44900</v>
      </c>
      <c r="B37" s="27">
        <v>25</v>
      </c>
      <c r="C37" s="28">
        <f t="shared" si="0"/>
        <v>37.563446772456913</v>
      </c>
    </row>
    <row r="38" spans="1:35" x14ac:dyDescent="0.25">
      <c r="A38" s="23">
        <f t="shared" si="1"/>
        <v>44901</v>
      </c>
      <c r="B38" s="27">
        <v>26</v>
      </c>
      <c r="C38" s="28">
        <f t="shared" si="0"/>
        <v>38.165924015380902</v>
      </c>
    </row>
    <row r="39" spans="1:35" x14ac:dyDescent="0.25">
      <c r="A39" s="23">
        <f t="shared" si="1"/>
        <v>44902</v>
      </c>
      <c r="B39" s="27">
        <v>27</v>
      </c>
      <c r="C39" s="28">
        <f t="shared" si="0"/>
        <v>38.76148121695482</v>
      </c>
    </row>
    <row r="40" spans="1:35" x14ac:dyDescent="0.25">
      <c r="A40" s="23">
        <f t="shared" si="1"/>
        <v>44903</v>
      </c>
      <c r="B40" s="27">
        <v>28</v>
      </c>
      <c r="C40" s="28">
        <f t="shared" si="0"/>
        <v>39.350197860632775</v>
      </c>
    </row>
    <row r="41" spans="1:35" x14ac:dyDescent="0.25">
      <c r="A41" s="23">
        <f t="shared" si="1"/>
        <v>44904</v>
      </c>
      <c r="B41" s="27">
        <v>29</v>
      </c>
      <c r="C41" s="28">
        <f t="shared" si="0"/>
        <v>39.93215251692353</v>
      </c>
    </row>
    <row r="42" spans="1:35" x14ac:dyDescent="0.25">
      <c r="A42" s="23">
        <f t="shared" si="1"/>
        <v>44905</v>
      </c>
      <c r="B42" s="27">
        <v>30</v>
      </c>
      <c r="C42" s="28">
        <f t="shared" si="0"/>
        <v>40.507422853876598</v>
      </c>
    </row>
    <row r="43" spans="1:35" x14ac:dyDescent="0.25">
      <c r="A43" s="23">
        <f t="shared" si="1"/>
        <v>44906</v>
      </c>
      <c r="B43" s="27">
        <v>31</v>
      </c>
      <c r="C43" s="28">
        <f t="shared" si="0"/>
        <v>41.07608564744784</v>
      </c>
    </row>
    <row r="44" spans="1:35" x14ac:dyDescent="0.25">
      <c r="A44" s="23">
        <f t="shared" si="1"/>
        <v>44907</v>
      </c>
      <c r="B44" s="27">
        <v>32</v>
      </c>
      <c r="C44" s="28">
        <f t="shared" si="0"/>
        <v>41.638216791746054</v>
      </c>
    </row>
    <row r="45" spans="1:35" s="4" customFormat="1" x14ac:dyDescent="0.25">
      <c r="A45" s="23">
        <f t="shared" si="1"/>
        <v>44908</v>
      </c>
      <c r="B45" s="27">
        <v>33</v>
      </c>
      <c r="C45" s="28">
        <f t="shared" ref="C45:C76" si="6">(C44+natQuelle+IF(MOD(B44,$D$6)=0,$O$5,0))*(1-taeglVerlust)</f>
        <v>42.193891309161856</v>
      </c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4" customFormat="1" x14ac:dyDescent="0.25">
      <c r="A46" s="23">
        <f t="shared" si="1"/>
        <v>44909</v>
      </c>
      <c r="B46" s="27">
        <v>34</v>
      </c>
      <c r="C46" s="28">
        <f t="shared" si="6"/>
        <v>42.743183360380208</v>
      </c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4" customFormat="1" x14ac:dyDescent="0.25">
      <c r="A47" s="23">
        <f t="shared" si="1"/>
        <v>44910</v>
      </c>
      <c r="B47" s="27">
        <v>35</v>
      </c>
      <c r="C47" s="28">
        <f t="shared" si="6"/>
        <v>43.286166254277944</v>
      </c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4" customFormat="1" x14ac:dyDescent="0.25">
      <c r="A48" s="23">
        <f t="shared" si="1"/>
        <v>44911</v>
      </c>
      <c r="B48" s="27">
        <v>36</v>
      </c>
      <c r="C48" s="28">
        <f t="shared" si="6"/>
        <v>43.822912457707652</v>
      </c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4" customFormat="1" x14ac:dyDescent="0.25">
      <c r="A49" s="23">
        <f t="shared" si="1"/>
        <v>44912</v>
      </c>
      <c r="B49" s="27">
        <v>37</v>
      </c>
      <c r="C49" s="28">
        <f t="shared" si="6"/>
        <v>44.353493605169106</v>
      </c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4" customFormat="1" x14ac:dyDescent="0.25">
      <c r="A50" s="23">
        <f t="shared" si="1"/>
        <v>44913</v>
      </c>
      <c r="B50" s="27">
        <v>38</v>
      </c>
      <c r="C50" s="28">
        <f t="shared" si="6"/>
        <v>44.877980508369681</v>
      </c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4" customFormat="1" x14ac:dyDescent="0.25">
      <c r="A51" s="23">
        <f t="shared" si="1"/>
        <v>44914</v>
      </c>
      <c r="B51" s="27">
        <v>39</v>
      </c>
      <c r="C51" s="28">
        <f t="shared" si="6"/>
        <v>45.396443165674917</v>
      </c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4" customFormat="1" x14ac:dyDescent="0.25">
      <c r="A52" s="23">
        <f t="shared" si="1"/>
        <v>44915</v>
      </c>
      <c r="B52" s="27">
        <v>40</v>
      </c>
      <c r="C52" s="28">
        <f t="shared" si="6"/>
        <v>45.908950771450563</v>
      </c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4" customFormat="1" x14ac:dyDescent="0.25">
      <c r="A53" s="23">
        <f t="shared" si="1"/>
        <v>44916</v>
      </c>
      <c r="B53" s="27">
        <v>41</v>
      </c>
      <c r="C53" s="28">
        <f t="shared" si="6"/>
        <v>46.415571725297283</v>
      </c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4" customFormat="1" x14ac:dyDescent="0.25">
      <c r="A54" s="23">
        <f t="shared" si="1"/>
        <v>44917</v>
      </c>
      <c r="B54" s="27">
        <v>42</v>
      </c>
      <c r="C54" s="28">
        <f t="shared" si="6"/>
        <v>46.916373641179327</v>
      </c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4" customFormat="1" x14ac:dyDescent="0.25">
      <c r="A55" s="23">
        <f t="shared" si="1"/>
        <v>44918</v>
      </c>
      <c r="B55" s="27">
        <v>43</v>
      </c>
      <c r="C55" s="28">
        <f t="shared" si="6"/>
        <v>47.411423356448317</v>
      </c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4" customFormat="1" x14ac:dyDescent="0.25">
      <c r="A56" s="23">
        <f t="shared" si="1"/>
        <v>44919</v>
      </c>
      <c r="B56" s="27">
        <v>44</v>
      </c>
      <c r="C56" s="28">
        <f t="shared" si="6"/>
        <v>47.900786940763425</v>
      </c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4" customFormat="1" x14ac:dyDescent="0.25">
      <c r="A57" s="23">
        <f t="shared" si="1"/>
        <v>44920</v>
      </c>
      <c r="B57" s="27">
        <v>45</v>
      </c>
      <c r="C57" s="28">
        <f t="shared" si="6"/>
        <v>48.384529704909056</v>
      </c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4" customFormat="1" x14ac:dyDescent="0.25">
      <c r="A58" s="23">
        <f t="shared" si="1"/>
        <v>44921</v>
      </c>
      <c r="B58" s="27">
        <v>46</v>
      </c>
      <c r="C58" s="28">
        <f t="shared" si="6"/>
        <v>48.862716209511277</v>
      </c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4" customFormat="1" x14ac:dyDescent="0.25">
      <c r="A59" s="23">
        <f t="shared" si="1"/>
        <v>44922</v>
      </c>
      <c r="B59" s="27">
        <v>47</v>
      </c>
      <c r="C59" s="28">
        <f t="shared" si="6"/>
        <v>49.335410273654112</v>
      </c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4" customFormat="1" x14ac:dyDescent="0.25">
      <c r="A60" s="23">
        <f t="shared" si="1"/>
        <v>44923</v>
      </c>
      <c r="B60" s="27">
        <v>48</v>
      </c>
      <c r="C60" s="28">
        <f t="shared" si="6"/>
        <v>49.802674983396898</v>
      </c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4" customFormat="1" x14ac:dyDescent="0.25">
      <c r="A61" s="23">
        <f t="shared" si="1"/>
        <v>44924</v>
      </c>
      <c r="B61" s="27">
        <v>49</v>
      </c>
      <c r="C61" s="28">
        <f t="shared" si="6"/>
        <v>50.264572700193767</v>
      </c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4" customFormat="1" x14ac:dyDescent="0.25">
      <c r="A62" s="23">
        <f t="shared" si="1"/>
        <v>44925</v>
      </c>
      <c r="B62" s="27">
        <v>50</v>
      </c>
      <c r="C62" s="28">
        <f t="shared" si="6"/>
        <v>50.721165069216468</v>
      </c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4" customFormat="1" x14ac:dyDescent="0.25">
      <c r="A63" s="23">
        <f t="shared" si="1"/>
        <v>44926</v>
      </c>
      <c r="B63" s="27">
        <v>51</v>
      </c>
      <c r="C63" s="28">
        <f t="shared" si="6"/>
        <v>51.172513027581552</v>
      </c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4" customFormat="1" x14ac:dyDescent="0.25">
      <c r="A64" s="23">
        <f t="shared" si="1"/>
        <v>44927</v>
      </c>
      <c r="B64" s="27">
        <v>52</v>
      </c>
      <c r="C64" s="28">
        <f t="shared" si="6"/>
        <v>51.618676812483088</v>
      </c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4" customFormat="1" x14ac:dyDescent="0.25">
      <c r="A65" s="23">
        <f t="shared" si="1"/>
        <v>44928</v>
      </c>
      <c r="B65" s="27">
        <v>53</v>
      </c>
      <c r="C65" s="28">
        <f t="shared" si="6"/>
        <v>52.059715969231974</v>
      </c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4" customFormat="1" x14ac:dyDescent="0.25">
      <c r="A66" s="23">
        <f t="shared" si="1"/>
        <v>44929</v>
      </c>
      <c r="B66" s="27">
        <v>54</v>
      </c>
      <c r="C66" s="28">
        <f t="shared" si="6"/>
        <v>52.495689359202863</v>
      </c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4" customFormat="1" x14ac:dyDescent="0.25">
      <c r="A67" s="23">
        <f t="shared" si="1"/>
        <v>44930</v>
      </c>
      <c r="B67" s="27">
        <v>55</v>
      </c>
      <c r="C67" s="28">
        <f t="shared" si="6"/>
        <v>52.926655167689866</v>
      </c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4" customFormat="1" x14ac:dyDescent="0.25">
      <c r="A68" s="23">
        <f t="shared" si="1"/>
        <v>44931</v>
      </c>
      <c r="B68" s="27">
        <v>56</v>
      </c>
      <c r="C68" s="28">
        <f t="shared" si="6"/>
        <v>53.352670911671993</v>
      </c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4" customFormat="1" x14ac:dyDescent="0.25">
      <c r="A69" s="23">
        <f t="shared" si="1"/>
        <v>44932</v>
      </c>
      <c r="B69" s="27">
        <v>57</v>
      </c>
      <c r="C69" s="28">
        <f t="shared" si="6"/>
        <v>53.773793447489396</v>
      </c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4" customFormat="1" x14ac:dyDescent="0.25">
      <c r="A70" s="23">
        <f t="shared" si="1"/>
        <v>44933</v>
      </c>
      <c r="B70" s="27">
        <v>58</v>
      </c>
      <c r="C70" s="28">
        <f t="shared" si="6"/>
        <v>54.190078978431458</v>
      </c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4" customFormat="1" x14ac:dyDescent="0.25">
      <c r="A71" s="23">
        <f t="shared" si="1"/>
        <v>44934</v>
      </c>
      <c r="B71" s="27">
        <v>59</v>
      </c>
      <c r="C71" s="28">
        <f t="shared" si="6"/>
        <v>54.601583062237736</v>
      </c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4" customFormat="1" x14ac:dyDescent="0.25">
      <c r="A72" s="23">
        <f t="shared" si="1"/>
        <v>44935</v>
      </c>
      <c r="B72" s="27">
        <v>60</v>
      </c>
      <c r="C72" s="28">
        <f t="shared" si="6"/>
        <v>55.008360618512718</v>
      </c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4" customFormat="1" x14ac:dyDescent="0.25">
      <c r="A73" s="23">
        <f t="shared" si="1"/>
        <v>44936</v>
      </c>
      <c r="B73" s="27">
        <v>61</v>
      </c>
      <c r="C73" s="28">
        <f t="shared" si="6"/>
        <v>55.410465936055424</v>
      </c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s="4" customFormat="1" x14ac:dyDescent="0.25">
      <c r="A74" s="23">
        <f t="shared" si="1"/>
        <v>44937</v>
      </c>
      <c r="B74" s="27">
        <v>62</v>
      </c>
      <c r="C74" s="28">
        <f t="shared" si="6"/>
        <v>55.807952680104847</v>
      </c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4" customFormat="1" x14ac:dyDescent="0.25">
      <c r="A75" s="23">
        <f t="shared" si="1"/>
        <v>44938</v>
      </c>
      <c r="B75" s="27">
        <v>63</v>
      </c>
      <c r="C75" s="28">
        <f t="shared" si="6"/>
        <v>56.20087389950212</v>
      </c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4" customFormat="1" x14ac:dyDescent="0.25">
      <c r="A76" s="23">
        <f t="shared" si="1"/>
        <v>44939</v>
      </c>
      <c r="B76" s="27">
        <v>64</v>
      </c>
      <c r="C76" s="28">
        <f t="shared" si="6"/>
        <v>56.589282033770488</v>
      </c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4" customFormat="1" x14ac:dyDescent="0.25">
      <c r="A77" s="23">
        <f t="shared" si="1"/>
        <v>44940</v>
      </c>
      <c r="B77" s="27">
        <v>65</v>
      </c>
      <c r="C77" s="28">
        <f t="shared" ref="C77:C108" si="7">(C76+natQuelle+IF(MOD(B76,$D$6)=0,$O$5,0))*(1-taeglVerlust)</f>
        <v>56.973228920113876</v>
      </c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s="4" customFormat="1" x14ac:dyDescent="0.25">
      <c r="A78" s="23">
        <f t="shared" ref="A78:A141" si="8">$A$12+B78</f>
        <v>44941</v>
      </c>
      <c r="B78" s="27">
        <v>66</v>
      </c>
      <c r="C78" s="28">
        <f t="shared" si="7"/>
        <v>57.352765800335156</v>
      </c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s="4" customFormat="1" x14ac:dyDescent="0.25">
      <c r="A79" s="23">
        <f t="shared" si="8"/>
        <v>44942</v>
      </c>
      <c r="B79" s="27">
        <v>67</v>
      </c>
      <c r="C79" s="28">
        <f t="shared" si="7"/>
        <v>57.727943327674886</v>
      </c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s="4" customFormat="1" x14ac:dyDescent="0.25">
      <c r="A80" s="23">
        <f t="shared" si="8"/>
        <v>44943</v>
      </c>
      <c r="B80" s="27">
        <v>68</v>
      </c>
      <c r="C80" s="28">
        <f t="shared" si="7"/>
        <v>58.098811573571545</v>
      </c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4" customFormat="1" x14ac:dyDescent="0.25">
      <c r="A81" s="23">
        <f t="shared" si="8"/>
        <v>44944</v>
      </c>
      <c r="B81" s="27">
        <v>69</v>
      </c>
      <c r="C81" s="28">
        <f t="shared" si="7"/>
        <v>58.465420034344078</v>
      </c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s="4" customFormat="1" x14ac:dyDescent="0.25">
      <c r="A82" s="23">
        <f t="shared" si="8"/>
        <v>44945</v>
      </c>
      <c r="B82" s="27">
        <v>70</v>
      </c>
      <c r="C82" s="28">
        <f t="shared" si="7"/>
        <v>58.827817637797722</v>
      </c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s="4" customFormat="1" x14ac:dyDescent="0.25">
      <c r="A83" s="23">
        <f t="shared" si="8"/>
        <v>44946</v>
      </c>
      <c r="B83" s="27">
        <v>71</v>
      </c>
      <c r="C83" s="28">
        <f t="shared" si="7"/>
        <v>59.186052749753934</v>
      </c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4" customFormat="1" x14ac:dyDescent="0.25">
      <c r="A84" s="23">
        <f t="shared" si="8"/>
        <v>44947</v>
      </c>
      <c r="B84" s="27">
        <v>72</v>
      </c>
      <c r="C84" s="28">
        <f t="shared" si="7"/>
        <v>59.540173180505342</v>
      </c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s="4" customFormat="1" x14ac:dyDescent="0.25">
      <c r="A85" s="23">
        <f t="shared" si="8"/>
        <v>44948</v>
      </c>
      <c r="B85" s="27">
        <v>73</v>
      </c>
      <c r="C85" s="28">
        <f t="shared" si="7"/>
        <v>59.890226191196511</v>
      </c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s="4" customFormat="1" x14ac:dyDescent="0.25">
      <c r="A86" s="23">
        <f t="shared" si="8"/>
        <v>44949</v>
      </c>
      <c r="B86" s="27">
        <v>74</v>
      </c>
      <c r="C86" s="28">
        <f t="shared" si="7"/>
        <v>60.236258500131477</v>
      </c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x14ac:dyDescent="0.25">
      <c r="A87" s="23">
        <f t="shared" si="8"/>
        <v>44950</v>
      </c>
      <c r="B87" s="27">
        <v>75</v>
      </c>
      <c r="C87" s="28">
        <f t="shared" si="7"/>
        <v>60.578316289008775</v>
      </c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x14ac:dyDescent="0.25">
      <c r="A88" s="23">
        <f t="shared" si="8"/>
        <v>44951</v>
      </c>
      <c r="B88" s="27">
        <v>76</v>
      </c>
      <c r="C88" s="28">
        <f t="shared" si="7"/>
        <v>60.916445209084898</v>
      </c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s="4" customFormat="1" x14ac:dyDescent="0.25">
      <c r="A89" s="23">
        <f t="shared" si="8"/>
        <v>44952</v>
      </c>
      <c r="B89" s="27">
        <v>77</v>
      </c>
      <c r="C89" s="28">
        <f t="shared" si="7"/>
        <v>61.250690387266928</v>
      </c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s="4" customFormat="1" x14ac:dyDescent="0.25">
      <c r="A90" s="23">
        <f t="shared" si="8"/>
        <v>44953</v>
      </c>
      <c r="B90" s="27">
        <v>78</v>
      </c>
      <c r="C90" s="28">
        <f t="shared" si="7"/>
        <v>61.581096432135219</v>
      </c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4" customFormat="1" x14ac:dyDescent="0.25">
      <c r="A91" s="23">
        <f t="shared" si="8"/>
        <v>44954</v>
      </c>
      <c r="B91" s="27">
        <v>79</v>
      </c>
      <c r="C91" s="28">
        <f t="shared" si="7"/>
        <v>61.907707439896868</v>
      </c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4" customFormat="1" x14ac:dyDescent="0.25">
      <c r="A92" s="23">
        <f t="shared" si="8"/>
        <v>44955</v>
      </c>
      <c r="B92" s="27">
        <v>80</v>
      </c>
      <c r="C92" s="28">
        <f t="shared" si="7"/>
        <v>62.230567000270845</v>
      </c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4" customFormat="1" x14ac:dyDescent="0.25">
      <c r="A93" s="23">
        <f t="shared" si="8"/>
        <v>44956</v>
      </c>
      <c r="B93" s="27">
        <v>81</v>
      </c>
      <c r="C93" s="28">
        <f t="shared" si="7"/>
        <v>62.549718202305499</v>
      </c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4" customFormat="1" x14ac:dyDescent="0.25">
      <c r="A94" s="23">
        <f t="shared" si="8"/>
        <v>44957</v>
      </c>
      <c r="B94" s="27">
        <v>82</v>
      </c>
      <c r="C94" s="28">
        <f t="shared" si="7"/>
        <v>62.865203640129231</v>
      </c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4" customFormat="1" x14ac:dyDescent="0.25">
      <c r="A95" s="23">
        <f t="shared" si="8"/>
        <v>44958</v>
      </c>
      <c r="B95" s="27">
        <v>83</v>
      </c>
      <c r="C95" s="28">
        <f t="shared" si="7"/>
        <v>63.177065418635159</v>
      </c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4" customFormat="1" x14ac:dyDescent="0.25">
      <c r="A96" s="23">
        <f t="shared" si="8"/>
        <v>44959</v>
      </c>
      <c r="B96" s="27">
        <v>84</v>
      </c>
      <c r="C96" s="28">
        <f t="shared" si="7"/>
        <v>63.485345159100461</v>
      </c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4" customFormat="1" x14ac:dyDescent="0.25">
      <c r="A97" s="23">
        <f t="shared" si="8"/>
        <v>44960</v>
      </c>
      <c r="B97" s="27">
        <v>85</v>
      </c>
      <c r="C97" s="28">
        <f t="shared" si="7"/>
        <v>63.790084004741175</v>
      </c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4" customFormat="1" x14ac:dyDescent="0.25">
      <c r="A98" s="23">
        <f t="shared" si="8"/>
        <v>44961</v>
      </c>
      <c r="B98" s="27">
        <v>86</v>
      </c>
      <c r="C98" s="28">
        <f t="shared" si="7"/>
        <v>64.09132262620318</v>
      </c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4" customFormat="1" x14ac:dyDescent="0.25">
      <c r="A99" s="23">
        <f t="shared" si="8"/>
        <v>44962</v>
      </c>
      <c r="B99" s="27">
        <v>87</v>
      </c>
      <c r="C99" s="28">
        <f t="shared" si="7"/>
        <v>64.389101226990149</v>
      </c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4" customFormat="1" x14ac:dyDescent="0.25">
      <c r="A100" s="23">
        <f t="shared" si="8"/>
        <v>44963</v>
      </c>
      <c r="B100" s="27">
        <v>88</v>
      </c>
      <c r="C100" s="28">
        <f t="shared" si="7"/>
        <v>64.683459548829134</v>
      </c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4" customFormat="1" x14ac:dyDescent="0.25">
      <c r="A101" s="23">
        <f t="shared" si="8"/>
        <v>44964</v>
      </c>
      <c r="B101" s="27">
        <v>89</v>
      </c>
      <c r="C101" s="28">
        <f t="shared" si="7"/>
        <v>64.974436876974522</v>
      </c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s="4" customFormat="1" x14ac:dyDescent="0.25">
      <c r="A102" s="23">
        <f t="shared" si="8"/>
        <v>44965</v>
      </c>
      <c r="B102" s="27">
        <v>90</v>
      </c>
      <c r="C102" s="28">
        <f t="shared" si="7"/>
        <v>65.262072045451063</v>
      </c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s="4" customFormat="1" x14ac:dyDescent="0.25">
      <c r="A103" s="23">
        <f t="shared" si="8"/>
        <v>44966</v>
      </c>
      <c r="B103" s="27">
        <v>91</v>
      </c>
      <c r="C103" s="28">
        <f t="shared" si="7"/>
        <v>65.546403442236695</v>
      </c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4" customFormat="1" x14ac:dyDescent="0.25">
      <c r="A104" s="23">
        <f t="shared" si="8"/>
        <v>44967</v>
      </c>
      <c r="B104" s="27">
        <v>92</v>
      </c>
      <c r="C104" s="28">
        <f t="shared" si="7"/>
        <v>65.827469014385812</v>
      </c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4" customFormat="1" x14ac:dyDescent="0.25">
      <c r="A105" s="23">
        <f t="shared" si="8"/>
        <v>44968</v>
      </c>
      <c r="B105" s="27">
        <v>93</v>
      </c>
      <c r="C105" s="28">
        <f t="shared" si="7"/>
        <v>66.105306273093717</v>
      </c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4" customFormat="1" x14ac:dyDescent="0.25">
      <c r="A106" s="23">
        <f t="shared" si="8"/>
        <v>44969</v>
      </c>
      <c r="B106" s="27">
        <v>94</v>
      </c>
      <c r="C106" s="28">
        <f t="shared" si="7"/>
        <v>66.379952298702904</v>
      </c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4" customFormat="1" x14ac:dyDescent="0.25">
      <c r="A107" s="23">
        <f t="shared" si="8"/>
        <v>44970</v>
      </c>
      <c r="B107" s="27">
        <v>95</v>
      </c>
      <c r="C107" s="28">
        <f t="shared" si="7"/>
        <v>66.651443745651775</v>
      </c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4" customFormat="1" x14ac:dyDescent="0.25">
      <c r="A108" s="23">
        <f t="shared" si="8"/>
        <v>44971</v>
      </c>
      <c r="B108" s="27">
        <v>96</v>
      </c>
      <c r="C108" s="28">
        <f t="shared" si="7"/>
        <v>66.919816847366633</v>
      </c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4" customFormat="1" x14ac:dyDescent="0.25">
      <c r="A109" s="23">
        <f t="shared" si="8"/>
        <v>44972</v>
      </c>
      <c r="B109" s="27">
        <v>97</v>
      </c>
      <c r="C109" s="28">
        <f t="shared" ref="C109:C132" si="9">(C108+natQuelle+IF(MOD(B108,$D$6)=0,$O$5,0))*(1-taeglVerlust)</f>
        <v>67.185107421097371</v>
      </c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4" customFormat="1" x14ac:dyDescent="0.25">
      <c r="A110" s="23">
        <f t="shared" si="8"/>
        <v>44973</v>
      </c>
      <c r="B110" s="27">
        <v>98</v>
      </c>
      <c r="C110" s="28">
        <f t="shared" si="9"/>
        <v>67.447350872697669</v>
      </c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4" customFormat="1" x14ac:dyDescent="0.25">
      <c r="A111" s="23">
        <f t="shared" si="8"/>
        <v>44974</v>
      </c>
      <c r="B111" s="27">
        <v>99</v>
      </c>
      <c r="C111" s="28">
        <f t="shared" si="9"/>
        <v>67.706582201350287</v>
      </c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4" customFormat="1" x14ac:dyDescent="0.25">
      <c r="A112" s="23">
        <f t="shared" si="8"/>
        <v>44975</v>
      </c>
      <c r="B112" s="27">
        <v>100</v>
      </c>
      <c r="C112" s="28">
        <f t="shared" si="9"/>
        <v>67.962836004238113</v>
      </c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4" customFormat="1" x14ac:dyDescent="0.25">
      <c r="A113" s="23">
        <f t="shared" si="8"/>
        <v>44976</v>
      </c>
      <c r="B113" s="27">
        <v>101</v>
      </c>
      <c r="C113" s="28">
        <f t="shared" si="9"/>
        <v>68.216146481161474</v>
      </c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4" customFormat="1" x14ac:dyDescent="0.25">
      <c r="A114" s="23">
        <f t="shared" si="8"/>
        <v>44977</v>
      </c>
      <c r="B114" s="27">
        <v>102</v>
      </c>
      <c r="C114" s="28">
        <f t="shared" si="9"/>
        <v>68.466547439102499</v>
      </c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4" customFormat="1" x14ac:dyDescent="0.25">
      <c r="A115" s="23">
        <f t="shared" si="8"/>
        <v>44978</v>
      </c>
      <c r="B115" s="27">
        <v>103</v>
      </c>
      <c r="C115" s="28">
        <f t="shared" si="9"/>
        <v>68.714072296737001</v>
      </c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4" customFormat="1" x14ac:dyDescent="0.25">
      <c r="A116" s="23">
        <f t="shared" si="8"/>
        <v>44979</v>
      </c>
      <c r="B116" s="27">
        <v>104</v>
      </c>
      <c r="C116" s="28">
        <f t="shared" si="9"/>
        <v>68.958754088894565</v>
      </c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4" customFormat="1" x14ac:dyDescent="0.25">
      <c r="A117" s="23">
        <f t="shared" si="8"/>
        <v>44980</v>
      </c>
      <c r="B117" s="27">
        <v>105</v>
      </c>
      <c r="C117" s="28">
        <f t="shared" si="9"/>
        <v>69.200625470967381</v>
      </c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4" customFormat="1" x14ac:dyDescent="0.25">
      <c r="A118" s="23">
        <f t="shared" si="8"/>
        <v>44981</v>
      </c>
      <c r="B118" s="27">
        <v>106</v>
      </c>
      <c r="C118" s="28">
        <f t="shared" si="9"/>
        <v>69.439718723268498</v>
      </c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4" customFormat="1" x14ac:dyDescent="0.25">
      <c r="A119" s="23">
        <f t="shared" si="8"/>
        <v>44982</v>
      </c>
      <c r="B119" s="27">
        <v>107</v>
      </c>
      <c r="C119" s="28">
        <f t="shared" si="9"/>
        <v>69.67606575533992</v>
      </c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s="4" customFormat="1" x14ac:dyDescent="0.25">
      <c r="A120" s="23">
        <f t="shared" si="8"/>
        <v>44983</v>
      </c>
      <c r="B120" s="27">
        <v>108</v>
      </c>
      <c r="C120" s="28">
        <f t="shared" si="9"/>
        <v>69.909698110211323</v>
      </c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s="4" customFormat="1" x14ac:dyDescent="0.25">
      <c r="A121" s="23">
        <f t="shared" si="8"/>
        <v>44984</v>
      </c>
      <c r="B121" s="27">
        <v>109</v>
      </c>
      <c r="C121" s="28">
        <f t="shared" si="9"/>
        <v>70.140646968609758</v>
      </c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s="4" customFormat="1" x14ac:dyDescent="0.25">
      <c r="A122" s="23">
        <f t="shared" si="8"/>
        <v>44985</v>
      </c>
      <c r="B122" s="27">
        <v>110</v>
      </c>
      <c r="C122" s="28">
        <f t="shared" si="9"/>
        <v>70.368943153121108</v>
      </c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s="4" customFormat="1" x14ac:dyDescent="0.25">
      <c r="A123" s="23">
        <f t="shared" si="8"/>
        <v>44986</v>
      </c>
      <c r="B123" s="27">
        <v>111</v>
      </c>
      <c r="C123" s="28">
        <f t="shared" si="9"/>
        <v>70.594617132303654</v>
      </c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s="4" customFormat="1" x14ac:dyDescent="0.25">
      <c r="A124" s="23">
        <f t="shared" si="8"/>
        <v>44987</v>
      </c>
      <c r="B124" s="27">
        <v>112</v>
      </c>
      <c r="C124" s="28">
        <f t="shared" si="9"/>
        <v>70.817699024754432</v>
      </c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s="4" customFormat="1" x14ac:dyDescent="0.25">
      <c r="A125" s="23">
        <f t="shared" si="8"/>
        <v>44988</v>
      </c>
      <c r="B125" s="27">
        <v>113</v>
      </c>
      <c r="C125" s="28">
        <f t="shared" si="9"/>
        <v>71.038218603128882</v>
      </c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s="4" customFormat="1" x14ac:dyDescent="0.25">
      <c r="A126" s="23">
        <f t="shared" si="8"/>
        <v>44989</v>
      </c>
      <c r="B126" s="27">
        <v>114</v>
      </c>
      <c r="C126" s="28">
        <f t="shared" si="9"/>
        <v>71.256205298114338</v>
      </c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s="4" customFormat="1" x14ac:dyDescent="0.25">
      <c r="A127" s="23">
        <f t="shared" si="8"/>
        <v>44990</v>
      </c>
      <c r="B127" s="27">
        <v>115</v>
      </c>
      <c r="C127" s="28">
        <f t="shared" si="9"/>
        <v>71.471688202357839</v>
      </c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s="4" customFormat="1" x14ac:dyDescent="0.25">
      <c r="A128" s="23">
        <f t="shared" si="8"/>
        <v>44991</v>
      </c>
      <c r="B128" s="27">
        <v>116</v>
      </c>
      <c r="C128" s="28">
        <f t="shared" si="9"/>
        <v>71.684696074348906</v>
      </c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s="4" customFormat="1" x14ac:dyDescent="0.25">
      <c r="A129" s="23">
        <f t="shared" si="8"/>
        <v>44992</v>
      </c>
      <c r="B129" s="27">
        <v>117</v>
      </c>
      <c r="C129" s="28">
        <f t="shared" si="9"/>
        <v>71.895257342257608</v>
      </c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s="4" customFormat="1" x14ac:dyDescent="0.25">
      <c r="A130" s="23">
        <f t="shared" si="8"/>
        <v>44993</v>
      </c>
      <c r="B130" s="27">
        <v>118</v>
      </c>
      <c r="C130" s="28">
        <f t="shared" si="9"/>
        <v>72.103400107728646</v>
      </c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s="4" customFormat="1" x14ac:dyDescent="0.25">
      <c r="A131" s="23">
        <f t="shared" si="8"/>
        <v>44994</v>
      </c>
      <c r="B131" s="27">
        <v>119</v>
      </c>
      <c r="C131" s="28">
        <f t="shared" si="9"/>
        <v>72.309152149631785</v>
      </c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s="4" customFormat="1" x14ac:dyDescent="0.25">
      <c r="A132" s="23">
        <f t="shared" si="8"/>
        <v>44995</v>
      </c>
      <c r="B132" s="27">
        <v>120</v>
      </c>
      <c r="C132" s="28">
        <f t="shared" si="9"/>
        <v>72.51254092776928</v>
      </c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s="4" customFormat="1" x14ac:dyDescent="0.25">
      <c r="A133" s="23">
        <f t="shared" si="8"/>
        <v>44996</v>
      </c>
      <c r="B133" s="27">
        <v>121</v>
      </c>
      <c r="C133" s="28">
        <f t="shared" ref="C133:C196" si="10">(C132+$G$9+IF(MOD(B132,$D$6)=0,$O$5,0))*(1-$U$16)</f>
        <v>72.71359358654064</v>
      </c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s="4" customFormat="1" x14ac:dyDescent="0.25">
      <c r="A134" s="23">
        <f t="shared" si="8"/>
        <v>44997</v>
      </c>
      <c r="B134" s="27">
        <v>122</v>
      </c>
      <c r="C134" s="28">
        <f t="shared" si="10"/>
        <v>72.912336958565348</v>
      </c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s="4" customFormat="1" x14ac:dyDescent="0.25">
      <c r="A135" s="23">
        <f t="shared" si="8"/>
        <v>44998</v>
      </c>
      <c r="B135" s="27">
        <v>123</v>
      </c>
      <c r="C135" s="28">
        <f t="shared" si="10"/>
        <v>73.108797568263995</v>
      </c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s="4" customFormat="1" x14ac:dyDescent="0.25">
      <c r="A136" s="23">
        <f t="shared" si="8"/>
        <v>44999</v>
      </c>
      <c r="B136" s="27">
        <v>124</v>
      </c>
      <c r="C136" s="28">
        <f t="shared" si="10"/>
        <v>73.303001635398175</v>
      </c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s="4" customFormat="1" x14ac:dyDescent="0.25">
      <c r="A137" s="23">
        <f t="shared" si="8"/>
        <v>45000</v>
      </c>
      <c r="B137" s="27">
        <v>125</v>
      </c>
      <c r="C137" s="28">
        <f t="shared" si="10"/>
        <v>73.49497507856988</v>
      </c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s="4" customFormat="1" x14ac:dyDescent="0.25">
      <c r="A138" s="23">
        <f t="shared" si="8"/>
        <v>45001</v>
      </c>
      <c r="B138" s="27">
        <v>126</v>
      </c>
      <c r="C138" s="28">
        <f t="shared" si="10"/>
        <v>73.68474351868052</v>
      </c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s="4" customFormat="1" x14ac:dyDescent="0.25">
      <c r="A139" s="23">
        <f t="shared" si="8"/>
        <v>45002</v>
      </c>
      <c r="B139" s="27">
        <v>127</v>
      </c>
      <c r="C139" s="28">
        <f t="shared" si="10"/>
        <v>73.872332282350385</v>
      </c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s="4" customFormat="1" x14ac:dyDescent="0.25">
      <c r="A140" s="23">
        <f t="shared" si="8"/>
        <v>45003</v>
      </c>
      <c r="B140" s="27">
        <v>128</v>
      </c>
      <c r="C140" s="28">
        <f t="shared" si="10"/>
        <v>74.057766405298722</v>
      </c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s="4" customFormat="1" x14ac:dyDescent="0.25">
      <c r="A141" s="23">
        <f t="shared" si="8"/>
        <v>45004</v>
      </c>
      <c r="B141" s="27">
        <v>129</v>
      </c>
      <c r="C141" s="28">
        <f t="shared" si="10"/>
        <v>74.241070635684991</v>
      </c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4" customFormat="1" x14ac:dyDescent="0.25">
      <c r="A142" s="23">
        <f t="shared" ref="A142:A151" si="11">$A$12+B142</f>
        <v>45005</v>
      </c>
      <c r="B142" s="27">
        <v>130</v>
      </c>
      <c r="C142" s="28">
        <f t="shared" si="10"/>
        <v>74.422269437411813</v>
      </c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4" customFormat="1" x14ac:dyDescent="0.25">
      <c r="A143" s="23">
        <f t="shared" si="11"/>
        <v>45006</v>
      </c>
      <c r="B143" s="27">
        <v>131</v>
      </c>
      <c r="C143" s="28">
        <f t="shared" si="10"/>
        <v>74.601386993389923</v>
      </c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4" customFormat="1" x14ac:dyDescent="0.25">
      <c r="A144" s="23">
        <f t="shared" si="11"/>
        <v>45007</v>
      </c>
      <c r="B144" s="27">
        <v>132</v>
      </c>
      <c r="C144" s="28">
        <f t="shared" si="10"/>
        <v>74.778447208765627</v>
      </c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s="4" customFormat="1" x14ac:dyDescent="0.25">
      <c r="A145" s="23">
        <f t="shared" si="11"/>
        <v>45008</v>
      </c>
      <c r="B145" s="27">
        <v>133</v>
      </c>
      <c r="C145" s="28">
        <f t="shared" si="10"/>
        <v>74.953473714111212</v>
      </c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4" customFormat="1" x14ac:dyDescent="0.25">
      <c r="A146" s="23">
        <f t="shared" si="11"/>
        <v>45009</v>
      </c>
      <c r="B146" s="27">
        <v>134</v>
      </c>
      <c r="C146" s="28">
        <f t="shared" si="10"/>
        <v>75.126489868578702</v>
      </c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4" customFormat="1" x14ac:dyDescent="0.25">
      <c r="A147" s="23">
        <f t="shared" si="11"/>
        <v>45010</v>
      </c>
      <c r="B147" s="27">
        <v>135</v>
      </c>
      <c r="C147" s="28">
        <f t="shared" si="10"/>
        <v>75.297518763017351</v>
      </c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4" customFormat="1" x14ac:dyDescent="0.25">
      <c r="A148" s="23">
        <f t="shared" si="11"/>
        <v>45011</v>
      </c>
      <c r="B148" s="27">
        <v>136</v>
      </c>
      <c r="C148" s="28">
        <f t="shared" si="10"/>
        <v>75.466583223055409</v>
      </c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4" customFormat="1" x14ac:dyDescent="0.25">
      <c r="A149" s="23">
        <f t="shared" si="11"/>
        <v>45012</v>
      </c>
      <c r="B149" s="27">
        <v>137</v>
      </c>
      <c r="C149" s="28">
        <f t="shared" si="10"/>
        <v>75.633705812146431</v>
      </c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4" customFormat="1" x14ac:dyDescent="0.25">
      <c r="A150" s="23">
        <f t="shared" si="11"/>
        <v>45013</v>
      </c>
      <c r="B150" s="27">
        <v>138</v>
      </c>
      <c r="C150" s="28">
        <f t="shared" si="10"/>
        <v>75.798908834580573</v>
      </c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4" customFormat="1" x14ac:dyDescent="0.25">
      <c r="A151" s="23">
        <f t="shared" si="11"/>
        <v>45014</v>
      </c>
      <c r="B151" s="27">
        <v>139</v>
      </c>
      <c r="C151" s="28">
        <f t="shared" si="10"/>
        <v>75.962214338461408</v>
      </c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4" customFormat="1" x14ac:dyDescent="0.25">
      <c r="A152" s="23">
        <f>$A$12+B152</f>
        <v>45015</v>
      </c>
      <c r="B152" s="27">
        <v>140</v>
      </c>
      <c r="C152" s="28">
        <f t="shared" si="10"/>
        <v>76.1236441186484</v>
      </c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4" customFormat="1" x14ac:dyDescent="0.25">
      <c r="A153" s="23">
        <f t="shared" ref="A153:A169" si="12">$A$12+B153</f>
        <v>45016</v>
      </c>
      <c r="B153" s="27">
        <v>141</v>
      </c>
      <c r="C153" s="28">
        <f t="shared" si="10"/>
        <v>76.283219719665723</v>
      </c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4" customFormat="1" x14ac:dyDescent="0.25">
      <c r="A154" s="23">
        <f t="shared" si="12"/>
        <v>45017</v>
      </c>
      <c r="B154" s="27">
        <v>142</v>
      </c>
      <c r="C154" s="28">
        <f t="shared" si="10"/>
        <v>76.4409624385776</v>
      </c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s="4" customFormat="1" x14ac:dyDescent="0.25">
      <c r="A155" s="23">
        <f t="shared" si="12"/>
        <v>45018</v>
      </c>
      <c r="B155" s="27">
        <v>143</v>
      </c>
      <c r="C155" s="28">
        <f t="shared" si="10"/>
        <v>76.596893327830571</v>
      </c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s="4" customFormat="1" x14ac:dyDescent="0.25">
      <c r="A156" s="23">
        <f t="shared" si="12"/>
        <v>45019</v>
      </c>
      <c r="B156" s="27">
        <v>144</v>
      </c>
      <c r="C156" s="28">
        <f t="shared" si="10"/>
        <v>76.751033198063226</v>
      </c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s="4" customFormat="1" x14ac:dyDescent="0.25">
      <c r="A157" s="23">
        <f t="shared" si="12"/>
        <v>45020</v>
      </c>
      <c r="B157" s="27">
        <v>145</v>
      </c>
      <c r="C157" s="28">
        <f t="shared" si="10"/>
        <v>76.903402620883583</v>
      </c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s="4" customFormat="1" x14ac:dyDescent="0.25">
      <c r="A158" s="23">
        <f t="shared" si="12"/>
        <v>45021</v>
      </c>
      <c r="B158" s="27">
        <v>146</v>
      </c>
      <c r="C158" s="28">
        <f t="shared" si="10"/>
        <v>77.054021931614585</v>
      </c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s="4" customFormat="1" x14ac:dyDescent="0.25">
      <c r="A159" s="23">
        <f t="shared" si="12"/>
        <v>45022</v>
      </c>
      <c r="B159" s="27">
        <v>147</v>
      </c>
      <c r="C159" s="28">
        <f t="shared" si="10"/>
        <v>77.202911232008063</v>
      </c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s="4" customFormat="1" x14ac:dyDescent="0.25">
      <c r="A160" s="23">
        <f t="shared" si="12"/>
        <v>45023</v>
      </c>
      <c r="B160" s="27">
        <v>148</v>
      </c>
      <c r="C160" s="28">
        <f t="shared" si="10"/>
        <v>77.350090392927555</v>
      </c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s="4" customFormat="1" x14ac:dyDescent="0.25">
      <c r="A161" s="23">
        <f t="shared" si="12"/>
        <v>45024</v>
      </c>
      <c r="B161" s="27">
        <v>149</v>
      </c>
      <c r="C161" s="28">
        <f t="shared" si="10"/>
        <v>77.495579057000242</v>
      </c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s="4" customFormat="1" x14ac:dyDescent="0.25">
      <c r="A162" s="23">
        <f t="shared" si="12"/>
        <v>45025</v>
      </c>
      <c r="B162" s="27">
        <v>150</v>
      </c>
      <c r="C162" s="28">
        <f t="shared" si="10"/>
        <v>77.639396641238505</v>
      </c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s="4" customFormat="1" x14ac:dyDescent="0.25">
      <c r="A163" s="23">
        <f t="shared" si="12"/>
        <v>45026</v>
      </c>
      <c r="B163" s="27">
        <v>151</v>
      </c>
      <c r="C163" s="28">
        <f t="shared" si="10"/>
        <v>77.781562339631321</v>
      </c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s="4" customFormat="1" x14ac:dyDescent="0.25">
      <c r="A164" s="23">
        <f t="shared" si="12"/>
        <v>45027</v>
      </c>
      <c r="B164" s="27">
        <v>152</v>
      </c>
      <c r="C164" s="28">
        <f t="shared" si="10"/>
        <v>77.92209512570588</v>
      </c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s="4" customFormat="1" x14ac:dyDescent="0.25">
      <c r="A165" s="23">
        <f t="shared" si="12"/>
        <v>45028</v>
      </c>
      <c r="B165" s="27">
        <v>153</v>
      </c>
      <c r="C165" s="28">
        <f t="shared" si="10"/>
        <v>78.061013755059832</v>
      </c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s="4" customFormat="1" x14ac:dyDescent="0.25">
      <c r="A166" s="23">
        <f t="shared" si="12"/>
        <v>45029</v>
      </c>
      <c r="B166" s="27">
        <v>154</v>
      </c>
      <c r="C166" s="28">
        <f t="shared" si="10"/>
        <v>78.198336767864419</v>
      </c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s="4" customFormat="1" x14ac:dyDescent="0.25">
      <c r="A167" s="23">
        <f t="shared" si="12"/>
        <v>45030</v>
      </c>
      <c r="B167" s="27">
        <v>155</v>
      </c>
      <c r="C167" s="28">
        <f t="shared" si="10"/>
        <v>78.334082491338862</v>
      </c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s="4" customFormat="1" x14ac:dyDescent="0.25">
      <c r="A168" s="23">
        <f t="shared" si="12"/>
        <v>45031</v>
      </c>
      <c r="B168" s="27">
        <v>156</v>
      </c>
      <c r="C168" s="28">
        <f t="shared" si="10"/>
        <v>78.468269042196297</v>
      </c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s="4" customFormat="1" x14ac:dyDescent="0.25">
      <c r="A169" s="23">
        <f t="shared" si="12"/>
        <v>45032</v>
      </c>
      <c r="B169" s="27">
        <v>157</v>
      </c>
      <c r="C169" s="28">
        <f t="shared" si="10"/>
        <v>78.600914329061666</v>
      </c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s="4" customFormat="1" x14ac:dyDescent="0.25">
      <c r="A170" s="23">
        <f>$A$12+B170</f>
        <v>45033</v>
      </c>
      <c r="B170" s="27">
        <v>158</v>
      </c>
      <c r="C170" s="28">
        <f t="shared" si="10"/>
        <v>78.732036054861808</v>
      </c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s="4" customFormat="1" x14ac:dyDescent="0.25">
      <c r="A171" s="23">
        <f t="shared" ref="A171:A176" si="13">$A$12+B171</f>
        <v>45034</v>
      </c>
      <c r="B171" s="27">
        <v>159</v>
      </c>
      <c r="C171" s="28">
        <f t="shared" si="10"/>
        <v>78.861651719188117</v>
      </c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s="4" customFormat="1" x14ac:dyDescent="0.25">
      <c r="A172" s="23">
        <f t="shared" si="13"/>
        <v>45035</v>
      </c>
      <c r="B172" s="27">
        <v>160</v>
      </c>
      <c r="C172" s="28">
        <f t="shared" si="10"/>
        <v>78.989778620632038</v>
      </c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s="4" customFormat="1" x14ac:dyDescent="0.25">
      <c r="A173" s="23">
        <f t="shared" si="13"/>
        <v>45036</v>
      </c>
      <c r="B173" s="27">
        <v>161</v>
      </c>
      <c r="C173" s="28">
        <f t="shared" si="10"/>
        <v>79.116433859093718</v>
      </c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s="4" customFormat="1" x14ac:dyDescent="0.25">
      <c r="A174" s="23">
        <f t="shared" si="13"/>
        <v>45037</v>
      </c>
      <c r="B174" s="27">
        <v>162</v>
      </c>
      <c r="C174" s="28">
        <f t="shared" si="10"/>
        <v>79.24163433806423</v>
      </c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s="4" customFormat="1" x14ac:dyDescent="0.25">
      <c r="A175" s="23">
        <f t="shared" si="13"/>
        <v>45038</v>
      </c>
      <c r="B175" s="27">
        <v>163</v>
      </c>
      <c r="C175" s="28">
        <f t="shared" si="10"/>
        <v>79.365396766881474</v>
      </c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s="4" customFormat="1" x14ac:dyDescent="0.25">
      <c r="A176" s="23">
        <f t="shared" si="13"/>
        <v>45039</v>
      </c>
      <c r="B176" s="27">
        <v>164</v>
      </c>
      <c r="C176" s="28">
        <f t="shared" si="10"/>
        <v>79.487737662960257</v>
      </c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s="4" customFormat="1" x14ac:dyDescent="0.25">
      <c r="A177" s="23">
        <f>$A$12+B177</f>
        <v>45040</v>
      </c>
      <c r="B177" s="27">
        <v>165</v>
      </c>
      <c r="C177" s="28">
        <f t="shared" si="10"/>
        <v>79.608673353996664</v>
      </c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s="4" customFormat="1" x14ac:dyDescent="0.25">
      <c r="A178" s="23">
        <f t="shared" ref="A178:A185" si="14">$A$12+B178</f>
        <v>45041</v>
      </c>
      <c r="B178" s="27">
        <v>166</v>
      </c>
      <c r="C178" s="28">
        <f t="shared" si="10"/>
        <v>79.728219980147216</v>
      </c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s="4" customFormat="1" x14ac:dyDescent="0.25">
      <c r="A179" s="23">
        <f t="shared" si="14"/>
        <v>45042</v>
      </c>
      <c r="B179" s="27">
        <v>167</v>
      </c>
      <c r="C179" s="28">
        <f t="shared" si="10"/>
        <v>79.846393496182927</v>
      </c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s="4" customFormat="1" x14ac:dyDescent="0.25">
      <c r="A180" s="23">
        <f t="shared" si="14"/>
        <v>45043</v>
      </c>
      <c r="B180" s="27">
        <v>168</v>
      </c>
      <c r="C180" s="28">
        <f t="shared" si="10"/>
        <v>79.963209673618621</v>
      </c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s="4" customFormat="1" x14ac:dyDescent="0.25">
      <c r="A181" s="23">
        <f t="shared" si="14"/>
        <v>45044</v>
      </c>
      <c r="B181" s="27">
        <v>169</v>
      </c>
      <c r="C181" s="28">
        <f t="shared" si="10"/>
        <v>80.078684102817846</v>
      </c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s="4" customFormat="1" x14ac:dyDescent="0.25">
      <c r="A182" s="23">
        <f t="shared" si="14"/>
        <v>45045</v>
      </c>
      <c r="B182" s="27">
        <v>170</v>
      </c>
      <c r="C182" s="28">
        <f t="shared" si="10"/>
        <v>80.192832195073521</v>
      </c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s="4" customFormat="1" x14ac:dyDescent="0.25">
      <c r="A183" s="23">
        <f t="shared" si="14"/>
        <v>45046</v>
      </c>
      <c r="B183" s="27">
        <v>171</v>
      </c>
      <c r="C183" s="28">
        <f t="shared" si="10"/>
        <v>80.305669184664794</v>
      </c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s="4" customFormat="1" x14ac:dyDescent="0.25">
      <c r="A184" s="23">
        <f t="shared" si="14"/>
        <v>45047</v>
      </c>
      <c r="B184" s="27">
        <v>172</v>
      </c>
      <c r="C184" s="28">
        <f t="shared" si="10"/>
        <v>80.417210130890183</v>
      </c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s="4" customFormat="1" x14ac:dyDescent="0.25">
      <c r="A185" s="23">
        <f t="shared" si="14"/>
        <v>45048</v>
      </c>
      <c r="B185" s="27">
        <v>173</v>
      </c>
      <c r="C185" s="28">
        <f t="shared" si="10"/>
        <v>80.527469920077408</v>
      </c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s="4" customFormat="1" x14ac:dyDescent="0.25">
      <c r="A186" s="23">
        <f>$A$12+B186</f>
        <v>45049</v>
      </c>
      <c r="B186" s="27">
        <v>174</v>
      </c>
      <c r="C186" s="28">
        <f t="shared" si="10"/>
        <v>80.636463267570136</v>
      </c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s="4" customFormat="1" x14ac:dyDescent="0.25">
      <c r="A187" s="23">
        <f t="shared" ref="A187:A221" si="15">$A$12+B187</f>
        <v>45050</v>
      </c>
      <c r="B187" s="27">
        <v>175</v>
      </c>
      <c r="C187" s="28">
        <f t="shared" si="10"/>
        <v>80.744204719691894</v>
      </c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s="4" customFormat="1" x14ac:dyDescent="0.25">
      <c r="A188" s="23">
        <f t="shared" si="15"/>
        <v>45051</v>
      </c>
      <c r="B188" s="27">
        <v>176</v>
      </c>
      <c r="C188" s="28">
        <f t="shared" si="10"/>
        <v>80.850708655687427</v>
      </c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s="4" customFormat="1" x14ac:dyDescent="0.25">
      <c r="A189" s="23">
        <f t="shared" si="15"/>
        <v>45052</v>
      </c>
      <c r="B189" s="27">
        <v>177</v>
      </c>
      <c r="C189" s="28">
        <f t="shared" si="10"/>
        <v>80.955989289641778</v>
      </c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s="4" customFormat="1" x14ac:dyDescent="0.25">
      <c r="A190" s="23">
        <f t="shared" si="15"/>
        <v>45053</v>
      </c>
      <c r="B190" s="27">
        <v>178</v>
      </c>
      <c r="C190" s="28">
        <f t="shared" si="10"/>
        <v>81.060060672377304</v>
      </c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s="4" customFormat="1" x14ac:dyDescent="0.25">
      <c r="A191" s="23">
        <f t="shared" si="15"/>
        <v>45054</v>
      </c>
      <c r="B191" s="27">
        <v>179</v>
      </c>
      <c r="C191" s="28">
        <f t="shared" si="10"/>
        <v>81.162936693328874</v>
      </c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s="4" customFormat="1" x14ac:dyDescent="0.25">
      <c r="A192" s="23">
        <f t="shared" si="15"/>
        <v>45055</v>
      </c>
      <c r="B192" s="27">
        <v>180</v>
      </c>
      <c r="C192" s="28">
        <f t="shared" si="10"/>
        <v>81.264631082397628</v>
      </c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s="4" customFormat="1" x14ac:dyDescent="0.25">
      <c r="A193" s="23">
        <f t="shared" si="15"/>
        <v>45056</v>
      </c>
      <c r="B193" s="27">
        <v>181</v>
      </c>
      <c r="C193" s="28">
        <f t="shared" si="10"/>
        <v>81.365157411783315</v>
      </c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s="4" customFormat="1" x14ac:dyDescent="0.25">
      <c r="A194" s="23">
        <f t="shared" si="15"/>
        <v>45057</v>
      </c>
      <c r="B194" s="27">
        <v>182</v>
      </c>
      <c r="C194" s="28">
        <f t="shared" si="10"/>
        <v>81.464529097795676</v>
      </c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s="4" customFormat="1" x14ac:dyDescent="0.25">
      <c r="A195" s="23">
        <f t="shared" si="15"/>
        <v>45058</v>
      </c>
      <c r="B195" s="27">
        <v>183</v>
      </c>
      <c r="C195" s="28">
        <f t="shared" si="10"/>
        <v>81.562759402645</v>
      </c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s="4" customFormat="1" x14ac:dyDescent="0.25">
      <c r="A196" s="23">
        <f t="shared" si="15"/>
        <v>45059</v>
      </c>
      <c r="B196" s="27">
        <v>184</v>
      </c>
      <c r="C196" s="28">
        <f t="shared" si="10"/>
        <v>81.659861436212097</v>
      </c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s="4" customFormat="1" x14ac:dyDescent="0.25">
      <c r="A197" s="23">
        <f t="shared" si="15"/>
        <v>45060</v>
      </c>
      <c r="B197" s="27">
        <v>185</v>
      </c>
      <c r="C197" s="28">
        <f t="shared" ref="C197:C260" si="16">(C196+$G$9+IF(MOD(B196,$D$6)=0,$O$5,0))*(1-$U$16)</f>
        <v>81.755848157797942</v>
      </c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s="4" customFormat="1" x14ac:dyDescent="0.25">
      <c r="A198" s="23">
        <f t="shared" si="15"/>
        <v>45061</v>
      </c>
      <c r="B198" s="27">
        <v>186</v>
      </c>
      <c r="C198" s="28">
        <f t="shared" si="16"/>
        <v>81.850732377853262</v>
      </c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s="4" customFormat="1" x14ac:dyDescent="0.25">
      <c r="A199" s="23">
        <f t="shared" si="15"/>
        <v>45062</v>
      </c>
      <c r="B199" s="27">
        <v>187</v>
      </c>
      <c r="C199" s="28">
        <f t="shared" si="16"/>
        <v>81.944526759688202</v>
      </c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s="4" customFormat="1" x14ac:dyDescent="0.25">
      <c r="A200" s="23">
        <f t="shared" si="15"/>
        <v>45063</v>
      </c>
      <c r="B200" s="27">
        <v>188</v>
      </c>
      <c r="C200" s="28">
        <f t="shared" si="16"/>
        <v>82.037243821162363</v>
      </c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s="4" customFormat="1" x14ac:dyDescent="0.25">
      <c r="A201" s="23">
        <f t="shared" si="15"/>
        <v>45064</v>
      </c>
      <c r="B201" s="27">
        <v>189</v>
      </c>
      <c r="C201" s="28">
        <f t="shared" si="16"/>
        <v>82.128895936355505</v>
      </c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s="4" customFormat="1" x14ac:dyDescent="0.25">
      <c r="A202" s="23">
        <f t="shared" si="15"/>
        <v>45065</v>
      </c>
      <c r="B202" s="27">
        <v>190</v>
      </c>
      <c r="C202" s="28">
        <f t="shared" si="16"/>
        <v>82.219495337218916</v>
      </c>
      <c r="F202" s="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s="4" customFormat="1" x14ac:dyDescent="0.25">
      <c r="A203" s="23">
        <f t="shared" si="15"/>
        <v>45066</v>
      </c>
      <c r="B203" s="27">
        <v>191</v>
      </c>
      <c r="C203" s="28">
        <f t="shared" si="16"/>
        <v>82.309054115207971</v>
      </c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s="4" customFormat="1" x14ac:dyDescent="0.25">
      <c r="A204" s="23">
        <f t="shared" si="15"/>
        <v>45067</v>
      </c>
      <c r="B204" s="27">
        <v>192</v>
      </c>
      <c r="C204" s="28">
        <f t="shared" si="16"/>
        <v>82.39758422289583</v>
      </c>
      <c r="F204" s="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s="4" customFormat="1" x14ac:dyDescent="0.25">
      <c r="A205" s="23">
        <f t="shared" si="15"/>
        <v>45068</v>
      </c>
      <c r="B205" s="27">
        <v>193</v>
      </c>
      <c r="C205" s="28">
        <f t="shared" si="16"/>
        <v>82.485097475568622</v>
      </c>
      <c r="F205" s="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s="4" customFormat="1" x14ac:dyDescent="0.25">
      <c r="A206" s="23">
        <f t="shared" si="15"/>
        <v>45069</v>
      </c>
      <c r="B206" s="27">
        <v>194</v>
      </c>
      <c r="C206" s="28">
        <f t="shared" si="16"/>
        <v>82.571605552802367</v>
      </c>
      <c r="F206" s="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s="4" customFormat="1" x14ac:dyDescent="0.25">
      <c r="A207" s="23">
        <f t="shared" si="15"/>
        <v>45070</v>
      </c>
      <c r="B207" s="27">
        <v>195</v>
      </c>
      <c r="C207" s="28">
        <f t="shared" si="16"/>
        <v>82.657120000021692</v>
      </c>
      <c r="F207" s="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s="4" customFormat="1" x14ac:dyDescent="0.25">
      <c r="A208" s="23">
        <f t="shared" si="15"/>
        <v>45071</v>
      </c>
      <c r="B208" s="27">
        <v>196</v>
      </c>
      <c r="C208" s="28">
        <f t="shared" si="16"/>
        <v>82.741652230040728</v>
      </c>
      <c r="F208" s="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s="4" customFormat="1" x14ac:dyDescent="0.25">
      <c r="A209" s="23">
        <f t="shared" si="15"/>
        <v>45072</v>
      </c>
      <c r="B209" s="27">
        <v>197</v>
      </c>
      <c r="C209" s="28">
        <f t="shared" si="16"/>
        <v>82.825213524586232</v>
      </c>
      <c r="F209" s="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s="4" customFormat="1" x14ac:dyDescent="0.25">
      <c r="A210" s="23">
        <f t="shared" si="15"/>
        <v>45073</v>
      </c>
      <c r="B210" s="27">
        <v>198</v>
      </c>
      <c r="C210" s="28">
        <f t="shared" si="16"/>
        <v>82.90781503580331</v>
      </c>
      <c r="F210" s="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s="4" customFormat="1" x14ac:dyDescent="0.25">
      <c r="A211" s="23">
        <f t="shared" si="15"/>
        <v>45074</v>
      </c>
      <c r="B211" s="27">
        <v>199</v>
      </c>
      <c r="C211" s="28">
        <f t="shared" si="16"/>
        <v>82.98946778774372</v>
      </c>
      <c r="F211" s="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s="4" customFormat="1" x14ac:dyDescent="0.25">
      <c r="A212" s="23">
        <f t="shared" si="15"/>
        <v>45075</v>
      </c>
      <c r="B212" s="27">
        <v>200</v>
      </c>
      <c r="C212" s="28">
        <f t="shared" si="16"/>
        <v>83.070182677837224</v>
      </c>
      <c r="F212" s="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s="4" customFormat="1" x14ac:dyDescent="0.25">
      <c r="A213" s="23">
        <f t="shared" si="15"/>
        <v>45076</v>
      </c>
      <c r="B213" s="27">
        <v>201</v>
      </c>
      <c r="C213" s="28">
        <f t="shared" si="16"/>
        <v>83.149970478345892</v>
      </c>
      <c r="F213" s="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s="4" customFormat="1" x14ac:dyDescent="0.25">
      <c r="A214" s="23">
        <f t="shared" si="15"/>
        <v>45077</v>
      </c>
      <c r="B214" s="27">
        <v>202</v>
      </c>
      <c r="C214" s="28">
        <f t="shared" si="16"/>
        <v>83.228841837801824</v>
      </c>
      <c r="F214" s="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s="4" customFormat="1" x14ac:dyDescent="0.25">
      <c r="A215" s="23">
        <f t="shared" si="15"/>
        <v>45078</v>
      </c>
      <c r="B215" s="27">
        <v>203</v>
      </c>
      <c r="C215" s="28">
        <f t="shared" si="16"/>
        <v>83.306807282428309</v>
      </c>
      <c r="F215" s="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s="4" customFormat="1" x14ac:dyDescent="0.25">
      <c r="A216" s="23">
        <f t="shared" si="15"/>
        <v>45079</v>
      </c>
      <c r="B216" s="27">
        <v>204</v>
      </c>
      <c r="C216" s="28">
        <f t="shared" si="16"/>
        <v>83.383877217544637</v>
      </c>
      <c r="F216" s="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s="4" customFormat="1" x14ac:dyDescent="0.25">
      <c r="A217" s="23">
        <f t="shared" si="15"/>
        <v>45080</v>
      </c>
      <c r="B217" s="27">
        <v>205</v>
      </c>
      <c r="C217" s="28">
        <f t="shared" si="16"/>
        <v>83.460061928954815</v>
      </c>
      <c r="F217" s="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s="4" customFormat="1" x14ac:dyDescent="0.25">
      <c r="A218" s="23">
        <f t="shared" si="15"/>
        <v>45081</v>
      </c>
      <c r="B218" s="27">
        <v>206</v>
      </c>
      <c r="C218" s="28">
        <f t="shared" si="16"/>
        <v>83.535371584320316</v>
      </c>
      <c r="F218" s="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s="4" customFormat="1" x14ac:dyDescent="0.25">
      <c r="A219" s="23">
        <f t="shared" si="15"/>
        <v>45082</v>
      </c>
      <c r="B219" s="27">
        <v>207</v>
      </c>
      <c r="C219" s="28">
        <f t="shared" si="16"/>
        <v>83.609816234517055</v>
      </c>
      <c r="F219" s="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s="4" customFormat="1" x14ac:dyDescent="0.25">
      <c r="A220" s="23">
        <f t="shared" si="15"/>
        <v>45083</v>
      </c>
      <c r="B220" s="27">
        <v>208</v>
      </c>
      <c r="C220" s="28">
        <f t="shared" si="16"/>
        <v>83.683405814976794</v>
      </c>
      <c r="F220" s="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s="4" customFormat="1" x14ac:dyDescent="0.25">
      <c r="A221" s="23">
        <f t="shared" si="15"/>
        <v>45084</v>
      </c>
      <c r="B221" s="27">
        <v>209</v>
      </c>
      <c r="C221" s="28">
        <f t="shared" si="16"/>
        <v>83.756150147013145</v>
      </c>
      <c r="F221" s="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s="4" customFormat="1" x14ac:dyDescent="0.25">
      <c r="A222" s="2"/>
      <c r="B222" s="27">
        <v>210</v>
      </c>
      <c r="C222" s="28">
        <f t="shared" si="16"/>
        <v>83.828058939132276</v>
      </c>
      <c r="F222" s="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4" customFormat="1" x14ac:dyDescent="0.25">
      <c r="A223" s="2"/>
      <c r="B223" s="27">
        <v>211</v>
      </c>
      <c r="C223" s="28">
        <f t="shared" si="16"/>
        <v>83.899141788328677</v>
      </c>
      <c r="F223" s="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4" customFormat="1" x14ac:dyDescent="0.25">
      <c r="A224" s="2"/>
      <c r="B224" s="27">
        <v>212</v>
      </c>
      <c r="C224" s="28">
        <f t="shared" si="16"/>
        <v>83.969408181365949</v>
      </c>
      <c r="F224" s="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4" customFormat="1" x14ac:dyDescent="0.25">
      <c r="A225" s="2"/>
      <c r="B225" s="27">
        <v>213</v>
      </c>
      <c r="C225" s="28">
        <f t="shared" si="16"/>
        <v>84.038867496042926</v>
      </c>
      <c r="F225" s="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4" customFormat="1" x14ac:dyDescent="0.25">
      <c r="A226" s="2"/>
      <c r="B226" s="27">
        <v>214</v>
      </c>
      <c r="C226" s="28">
        <f t="shared" si="16"/>
        <v>84.107529002445219</v>
      </c>
      <c r="F226" s="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4" customFormat="1" x14ac:dyDescent="0.25">
      <c r="A227" s="2"/>
      <c r="B227" s="27">
        <v>215</v>
      </c>
      <c r="C227" s="28">
        <f t="shared" si="16"/>
        <v>84.175401864182433</v>
      </c>
      <c r="F227" s="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4" customFormat="1" x14ac:dyDescent="0.25">
      <c r="A228" s="2"/>
      <c r="B228" s="27">
        <v>216</v>
      </c>
      <c r="C228" s="28">
        <f t="shared" si="16"/>
        <v>84.242495139611151</v>
      </c>
      <c r="F228" s="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4" customFormat="1" x14ac:dyDescent="0.25">
      <c r="A229" s="2"/>
      <c r="B229" s="27">
        <v>217</v>
      </c>
      <c r="C229" s="28">
        <f t="shared" si="16"/>
        <v>84.308817783043835</v>
      </c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4" customFormat="1" x14ac:dyDescent="0.25">
      <c r="A230" s="2"/>
      <c r="B230" s="27">
        <v>218</v>
      </c>
      <c r="C230" s="28">
        <f t="shared" si="16"/>
        <v>84.374378645943906</v>
      </c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4" customFormat="1" x14ac:dyDescent="0.25">
      <c r="A231" s="2"/>
      <c r="B231" s="27">
        <v>219</v>
      </c>
      <c r="C231" s="28">
        <f t="shared" si="16"/>
        <v>84.439186478107061</v>
      </c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4" customFormat="1" x14ac:dyDescent="0.25">
      <c r="A232" s="2"/>
      <c r="B232" s="27">
        <v>220</v>
      </c>
      <c r="C232" s="28">
        <f t="shared" si="16"/>
        <v>84.503249928829021</v>
      </c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4" customFormat="1" x14ac:dyDescent="0.25">
      <c r="A233" s="2"/>
      <c r="B233" s="27">
        <v>221</v>
      </c>
      <c r="C233" s="28">
        <f t="shared" si="16"/>
        <v>84.566577548059868</v>
      </c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4" customFormat="1" x14ac:dyDescent="0.25">
      <c r="A234" s="2"/>
      <c r="B234" s="27">
        <v>222</v>
      </c>
      <c r="C234" s="28">
        <f t="shared" si="16"/>
        <v>84.629177787545132</v>
      </c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4" customFormat="1" x14ac:dyDescent="0.25">
      <c r="A235" s="2"/>
      <c r="B235" s="27">
        <v>223</v>
      </c>
      <c r="C235" s="28">
        <f t="shared" si="16"/>
        <v>84.691059001953761</v>
      </c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4" customFormat="1" x14ac:dyDescent="0.25">
      <c r="A236" s="2"/>
      <c r="B236" s="27">
        <v>224</v>
      </c>
      <c r="C236" s="28">
        <f t="shared" si="16"/>
        <v>84.752229449993152</v>
      </c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4" customFormat="1" x14ac:dyDescent="0.25">
      <c r="A237" s="2"/>
      <c r="B237" s="27">
        <v>225</v>
      </c>
      <c r="C237" s="28">
        <f t="shared" si="16"/>
        <v>84.812697295511356</v>
      </c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4" customFormat="1" x14ac:dyDescent="0.25">
      <c r="A238" s="2"/>
      <c r="B238" s="27">
        <v>226</v>
      </c>
      <c r="C238" s="28">
        <f t="shared" si="16"/>
        <v>84.872470608586639</v>
      </c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4" customFormat="1" x14ac:dyDescent="0.25">
      <c r="A239" s="2"/>
      <c r="B239" s="27">
        <v>227</v>
      </c>
      <c r="C239" s="28">
        <f t="shared" si="16"/>
        <v>84.931557366604494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4" customFormat="1" x14ac:dyDescent="0.25">
      <c r="A240" s="2"/>
      <c r="B240" s="27">
        <v>228</v>
      </c>
      <c r="C240" s="28">
        <f t="shared" si="16"/>
        <v>84.989965455322348</v>
      </c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4" customFormat="1" x14ac:dyDescent="0.25">
      <c r="A241" s="2"/>
      <c r="B241" s="27">
        <v>229</v>
      </c>
      <c r="C241" s="28">
        <f t="shared" si="16"/>
        <v>85.047702669921961</v>
      </c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4" customFormat="1" x14ac:dyDescent="0.25">
      <c r="A242" s="2"/>
      <c r="B242" s="27">
        <v>230</v>
      </c>
      <c r="C242" s="28">
        <f t="shared" si="16"/>
        <v>85.104776716049798</v>
      </c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4" customFormat="1" x14ac:dyDescent="0.25">
      <c r="A243" s="2"/>
      <c r="B243" s="27">
        <v>231</v>
      </c>
      <c r="C243" s="28">
        <f t="shared" si="16"/>
        <v>85.161195210845435</v>
      </c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4" customFormat="1" x14ac:dyDescent="0.25">
      <c r="A244" s="2"/>
      <c r="B244" s="27">
        <v>232</v>
      </c>
      <c r="C244" s="28">
        <f t="shared" si="16"/>
        <v>85.216965683958122</v>
      </c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4" customFormat="1" x14ac:dyDescent="0.25">
      <c r="A245" s="2"/>
      <c r="B245" s="27">
        <v>233</v>
      </c>
      <c r="C245" s="28">
        <f t="shared" si="16"/>
        <v>85.272095578551728</v>
      </c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4" customFormat="1" x14ac:dyDescent="0.25">
      <c r="A246" s="2"/>
      <c r="B246" s="27">
        <v>234</v>
      </c>
      <c r="C246" s="28">
        <f t="shared" si="16"/>
        <v>85.326592252298084</v>
      </c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4" customFormat="1" x14ac:dyDescent="0.25">
      <c r="A247" s="2"/>
      <c r="B247" s="27">
        <v>235</v>
      </c>
      <c r="C247" s="28">
        <f t="shared" si="16"/>
        <v>85.380462978358963</v>
      </c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4" customFormat="1" x14ac:dyDescent="0.25">
      <c r="A248" s="2"/>
      <c r="B248" s="27">
        <v>236</v>
      </c>
      <c r="C248" s="28">
        <f t="shared" si="16"/>
        <v>85.43371494635673</v>
      </c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4" customFormat="1" x14ac:dyDescent="0.25">
      <c r="A249" s="2"/>
      <c r="B249" s="27">
        <v>237</v>
      </c>
      <c r="C249" s="28">
        <f t="shared" si="16"/>
        <v>85.486355263333905</v>
      </c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4" customFormat="1" x14ac:dyDescent="0.25">
      <c r="A250" s="2"/>
      <c r="B250" s="27">
        <v>238</v>
      </c>
      <c r="C250" s="28">
        <f t="shared" si="16"/>
        <v>85.538390954701669</v>
      </c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4" customFormat="1" x14ac:dyDescent="0.25">
      <c r="A251" s="2"/>
      <c r="B251" s="27">
        <v>239</v>
      </c>
      <c r="C251" s="28">
        <f t="shared" si="16"/>
        <v>85.58982896517746</v>
      </c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4" customFormat="1" x14ac:dyDescent="0.25">
      <c r="A252" s="2"/>
      <c r="B252" s="27">
        <v>240</v>
      </c>
      <c r="C252" s="28">
        <f t="shared" si="16"/>
        <v>85.64067615971183</v>
      </c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4" customFormat="1" x14ac:dyDescent="0.25">
      <c r="A253" s="2"/>
      <c r="B253" s="27">
        <v>241</v>
      </c>
      <c r="C253" s="28">
        <f t="shared" si="16"/>
        <v>85.690939324404667</v>
      </c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4" customFormat="1" x14ac:dyDescent="0.25">
      <c r="A254" s="2"/>
      <c r="B254" s="27">
        <v>242</v>
      </c>
      <c r="C254" s="28">
        <f t="shared" si="16"/>
        <v>85.74062516741084</v>
      </c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4" customFormat="1" x14ac:dyDescent="0.25">
      <c r="A255" s="2"/>
      <c r="B255" s="27">
        <v>243</v>
      </c>
      <c r="C255" s="28">
        <f t="shared" si="16"/>
        <v>85.789740319835502</v>
      </c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4" customFormat="1" x14ac:dyDescent="0.25">
      <c r="A256" s="2"/>
      <c r="B256" s="27">
        <v>244</v>
      </c>
      <c r="C256" s="28">
        <f t="shared" si="16"/>
        <v>85.838291336619051</v>
      </c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4" customFormat="1" x14ac:dyDescent="0.25">
      <c r="A257" s="2"/>
      <c r="B257" s="27">
        <v>245</v>
      </c>
      <c r="C257" s="28">
        <f t="shared" si="16"/>
        <v>85.88628469741198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4" customFormat="1" x14ac:dyDescent="0.25">
      <c r="A258" s="2"/>
      <c r="B258" s="27">
        <v>246</v>
      </c>
      <c r="C258" s="28">
        <f t="shared" si="16"/>
        <v>85.933726807439641</v>
      </c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4" customFormat="1" x14ac:dyDescent="0.25">
      <c r="A259" s="2"/>
      <c r="B259" s="27">
        <v>247</v>
      </c>
      <c r="C259" s="28">
        <f t="shared" si="16"/>
        <v>85.980623998357103</v>
      </c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4" customFormat="1" x14ac:dyDescent="0.25">
      <c r="A260" s="2"/>
      <c r="B260" s="27">
        <v>248</v>
      </c>
      <c r="C260" s="28">
        <f t="shared" si="16"/>
        <v>86.026982529094184</v>
      </c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4" customFormat="1" x14ac:dyDescent="0.25">
      <c r="A261" s="2"/>
      <c r="B261" s="27">
        <v>249</v>
      </c>
      <c r="C261" s="28">
        <f t="shared" ref="C261:C324" si="17">(C260+$G$9+IF(MOD(B260,$D$6)=0,$O$5,0))*(1-$U$16)</f>
        <v>86.072808586690755</v>
      </c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s="4" customFormat="1" x14ac:dyDescent="0.25">
      <c r="A262" s="2"/>
      <c r="B262" s="27">
        <v>250</v>
      </c>
      <c r="C262" s="28">
        <f t="shared" si="17"/>
        <v>86.118108287122467</v>
      </c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4" customFormat="1" x14ac:dyDescent="0.25">
      <c r="A263" s="2"/>
      <c r="B263" s="27">
        <v>251</v>
      </c>
      <c r="C263" s="28">
        <f t="shared" si="17"/>
        <v>86.162887676116995</v>
      </c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4" customFormat="1" x14ac:dyDescent="0.25">
      <c r="A264" s="2"/>
      <c r="B264" s="27">
        <v>252</v>
      </c>
      <c r="C264" s="28">
        <f t="shared" si="17"/>
        <v>86.207152729960924</v>
      </c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s="4" customFormat="1" x14ac:dyDescent="0.25">
      <c r="A265" s="2"/>
      <c r="B265" s="27">
        <v>253</v>
      </c>
      <c r="C265" s="28">
        <f t="shared" si="17"/>
        <v>86.250909356297328</v>
      </c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4" customFormat="1" x14ac:dyDescent="0.25">
      <c r="A266" s="2"/>
      <c r="B266" s="27">
        <v>254</v>
      </c>
      <c r="C266" s="28">
        <f t="shared" si="17"/>
        <v>86.294163394914193</v>
      </c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4" customFormat="1" x14ac:dyDescent="0.25">
      <c r="A267" s="2"/>
      <c r="B267" s="27">
        <v>255</v>
      </c>
      <c r="C267" s="28">
        <f t="shared" si="17"/>
        <v>86.336920618523862</v>
      </c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s="4" customFormat="1" x14ac:dyDescent="0.25">
      <c r="A268" s="2"/>
      <c r="B268" s="27">
        <v>256</v>
      </c>
      <c r="C268" s="28">
        <f t="shared" si="17"/>
        <v>86.379186733533373</v>
      </c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4" customFormat="1" x14ac:dyDescent="0.25">
      <c r="A269" s="2"/>
      <c r="B269" s="27">
        <v>257</v>
      </c>
      <c r="C269" s="28">
        <f t="shared" si="17"/>
        <v>86.420967380806132</v>
      </c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4" customFormat="1" x14ac:dyDescent="0.25">
      <c r="A270" s="2"/>
      <c r="B270" s="27">
        <v>258</v>
      </c>
      <c r="C270" s="28">
        <f t="shared" si="17"/>
        <v>86.462268136414664</v>
      </c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4" customFormat="1" x14ac:dyDescent="0.25">
      <c r="A271" s="2"/>
      <c r="B271" s="27">
        <v>259</v>
      </c>
      <c r="C271" s="28">
        <f t="shared" si="17"/>
        <v>86.503094512384877</v>
      </c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4" customFormat="1" x14ac:dyDescent="0.25">
      <c r="A272" s="2"/>
      <c r="B272" s="27">
        <v>260</v>
      </c>
      <c r="C272" s="28">
        <f t="shared" si="17"/>
        <v>86.543451957431628</v>
      </c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4" customFormat="1" x14ac:dyDescent="0.25">
      <c r="A273" s="2"/>
      <c r="B273" s="27">
        <v>261</v>
      </c>
      <c r="C273" s="28">
        <f t="shared" si="17"/>
        <v>86.583345857685956</v>
      </c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4" customFormat="1" x14ac:dyDescent="0.25">
      <c r="A274" s="2"/>
      <c r="B274" s="27">
        <v>262</v>
      </c>
      <c r="C274" s="28">
        <f t="shared" si="17"/>
        <v>86.622781537413928</v>
      </c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4" customFormat="1" x14ac:dyDescent="0.25">
      <c r="A275" s="2"/>
      <c r="B275" s="27">
        <v>263</v>
      </c>
      <c r="C275" s="28">
        <f t="shared" si="17"/>
        <v>86.661764259727164</v>
      </c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4" customFormat="1" x14ac:dyDescent="0.25">
      <c r="A276" s="2"/>
      <c r="B276" s="27">
        <v>264</v>
      </c>
      <c r="C276" s="28">
        <f t="shared" si="17"/>
        <v>86.700299227285328</v>
      </c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4" customFormat="1" x14ac:dyDescent="0.25">
      <c r="A277" s="2"/>
      <c r="B277" s="27">
        <v>265</v>
      </c>
      <c r="C277" s="28">
        <f t="shared" si="17"/>
        <v>86.738391582990417</v>
      </c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4" customFormat="1" x14ac:dyDescent="0.25">
      <c r="A278" s="2"/>
      <c r="B278" s="27">
        <v>266</v>
      </c>
      <c r="C278" s="28">
        <f t="shared" si="17"/>
        <v>86.77604641067316</v>
      </c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4" customFormat="1" x14ac:dyDescent="0.25">
      <c r="A279" s="2"/>
      <c r="B279" s="27">
        <v>267</v>
      </c>
      <c r="C279" s="28">
        <f t="shared" si="17"/>
        <v>86.81326873577153</v>
      </c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4" customFormat="1" x14ac:dyDescent="0.25">
      <c r="A280" s="2"/>
      <c r="B280" s="27">
        <v>268</v>
      </c>
      <c r="C280" s="28">
        <f t="shared" si="17"/>
        <v>86.850063526001406</v>
      </c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4" customFormat="1" x14ac:dyDescent="0.25">
      <c r="A281" s="2"/>
      <c r="B281" s="27">
        <v>269</v>
      </c>
      <c r="C281" s="28">
        <f t="shared" si="17"/>
        <v>86.886435692019575</v>
      </c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4" customFormat="1" x14ac:dyDescent="0.25">
      <c r="A282" s="2"/>
      <c r="B282" s="27">
        <v>270</v>
      </c>
      <c r="C282" s="28">
        <f t="shared" si="17"/>
        <v>86.92239008807914</v>
      </c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4" customFormat="1" x14ac:dyDescent="0.25">
      <c r="A283" s="2"/>
      <c r="B283" s="27">
        <v>271</v>
      </c>
      <c r="C283" s="28">
        <f t="shared" si="17"/>
        <v>86.957931512677348</v>
      </c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s="4" customFormat="1" x14ac:dyDescent="0.25">
      <c r="A284" s="2"/>
      <c r="B284" s="27">
        <v>272</v>
      </c>
      <c r="C284" s="28">
        <f t="shared" si="17"/>
        <v>86.993064709195991</v>
      </c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s="4" customFormat="1" x14ac:dyDescent="0.25">
      <c r="A285" s="2"/>
      <c r="B285" s="27">
        <v>273</v>
      </c>
      <c r="C285" s="28">
        <f t="shared" si="17"/>
        <v>87.027794366534479</v>
      </c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s="4" customFormat="1" x14ac:dyDescent="0.25">
      <c r="A286" s="2"/>
      <c r="B286" s="27">
        <v>274</v>
      </c>
      <c r="C286" s="28">
        <f t="shared" si="17"/>
        <v>87.062125119735626</v>
      </c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4" customFormat="1" x14ac:dyDescent="0.25">
      <c r="A287" s="2"/>
      <c r="B287" s="27">
        <v>275</v>
      </c>
      <c r="C287" s="28">
        <f t="shared" si="17"/>
        <v>87.096061550604233</v>
      </c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4" customFormat="1" x14ac:dyDescent="0.25">
      <c r="A288" s="2"/>
      <c r="B288" s="27">
        <v>276</v>
      </c>
      <c r="C288" s="28">
        <f t="shared" si="17"/>
        <v>87.129608188318585</v>
      </c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4" customFormat="1" x14ac:dyDescent="0.25">
      <c r="A289" s="2"/>
      <c r="B289" s="27">
        <v>277</v>
      </c>
      <c r="C289" s="28">
        <f t="shared" si="17"/>
        <v>87.16276951003492</v>
      </c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4" customFormat="1" x14ac:dyDescent="0.25">
      <c r="A290" s="2"/>
      <c r="B290" s="27">
        <v>278</v>
      </c>
      <c r="C290" s="28">
        <f t="shared" si="17"/>
        <v>87.195549941484956</v>
      </c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4" customFormat="1" x14ac:dyDescent="0.25">
      <c r="A291" s="2"/>
      <c r="B291" s="27">
        <v>279</v>
      </c>
      <c r="C291" s="28">
        <f t="shared" si="17"/>
        <v>87.227953857566533</v>
      </c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4" customFormat="1" x14ac:dyDescent="0.25">
      <c r="A292" s="2"/>
      <c r="B292" s="27">
        <v>280</v>
      </c>
      <c r="C292" s="28">
        <f t="shared" si="17"/>
        <v>87.259985582927513</v>
      </c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4" customFormat="1" x14ac:dyDescent="0.25">
      <c r="A293" s="2"/>
      <c r="B293" s="27">
        <v>281</v>
      </c>
      <c r="C293" s="28">
        <f t="shared" si="17"/>
        <v>87.291649392542936</v>
      </c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4" customFormat="1" x14ac:dyDescent="0.25">
      <c r="A294" s="2"/>
      <c r="B294" s="27">
        <v>282</v>
      </c>
      <c r="C294" s="28">
        <f t="shared" si="17"/>
        <v>87.322949512285561</v>
      </c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4" customFormat="1" x14ac:dyDescent="0.25">
      <c r="A295" s="2"/>
      <c r="B295" s="27">
        <v>283</v>
      </c>
      <c r="C295" s="28">
        <f t="shared" si="17"/>
        <v>87.353890119489876</v>
      </c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4" customFormat="1" x14ac:dyDescent="0.25">
      <c r="A296" s="2"/>
      <c r="B296" s="27">
        <v>284</v>
      </c>
      <c r="C296" s="28">
        <f t="shared" si="17"/>
        <v>87.384475343509564</v>
      </c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4" customFormat="1" x14ac:dyDescent="0.25">
      <c r="A297" s="2"/>
      <c r="B297" s="27">
        <v>285</v>
      </c>
      <c r="C297" s="28">
        <f t="shared" si="17"/>
        <v>87.414709266268673</v>
      </c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4" customFormat="1" x14ac:dyDescent="0.25">
      <c r="A298" s="2"/>
      <c r="B298" s="27">
        <v>286</v>
      </c>
      <c r="C298" s="28">
        <f t="shared" si="17"/>
        <v>87.444595922806315</v>
      </c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4" customFormat="1" x14ac:dyDescent="0.25">
      <c r="A299" s="2"/>
      <c r="B299" s="27">
        <v>287</v>
      </c>
      <c r="C299" s="28">
        <f t="shared" si="17"/>
        <v>87.474139301815242</v>
      </c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4" customFormat="1" x14ac:dyDescent="0.25">
      <c r="A300" s="2"/>
      <c r="B300" s="27">
        <v>288</v>
      </c>
      <c r="C300" s="28">
        <f t="shared" si="17"/>
        <v>87.503343346174162</v>
      </c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4" customFormat="1" x14ac:dyDescent="0.25">
      <c r="A301" s="2"/>
      <c r="B301" s="27">
        <v>289</v>
      </c>
      <c r="C301" s="28">
        <f t="shared" si="17"/>
        <v>87.532211953473961</v>
      </c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4" customFormat="1" x14ac:dyDescent="0.25">
      <c r="A302" s="2"/>
      <c r="B302" s="27">
        <v>290</v>
      </c>
      <c r="C302" s="28">
        <f t="shared" si="17"/>
        <v>87.56074897653788</v>
      </c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4" customFormat="1" x14ac:dyDescent="0.25">
      <c r="A303" s="2"/>
      <c r="B303" s="27">
        <v>291</v>
      </c>
      <c r="C303" s="28">
        <f t="shared" si="17"/>
        <v>87.588958223935705</v>
      </c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4" customFormat="1" x14ac:dyDescent="0.25">
      <c r="A304" s="2"/>
      <c r="B304" s="27">
        <v>292</v>
      </c>
      <c r="C304" s="28">
        <f t="shared" si="17"/>
        <v>87.616843460492049</v>
      </c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4" customFormat="1" x14ac:dyDescent="0.25">
      <c r="A305" s="2"/>
      <c r="B305" s="27">
        <v>293</v>
      </c>
      <c r="C305" s="28">
        <f t="shared" si="17"/>
        <v>87.644408407788859</v>
      </c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4" customFormat="1" x14ac:dyDescent="0.25">
      <c r="A306" s="2"/>
      <c r="B306" s="27">
        <v>294</v>
      </c>
      <c r="C306" s="28">
        <f t="shared" si="17"/>
        <v>87.671656744662045</v>
      </c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4" customFormat="1" x14ac:dyDescent="0.25">
      <c r="A307" s="2"/>
      <c r="B307" s="27">
        <v>295</v>
      </c>
      <c r="C307" s="28">
        <f t="shared" si="17"/>
        <v>87.698592107692477</v>
      </c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4" customFormat="1" x14ac:dyDescent="0.25">
      <c r="A308" s="2"/>
      <c r="B308" s="27">
        <v>296</v>
      </c>
      <c r="C308" s="28">
        <f t="shared" si="17"/>
        <v>87.72521809169136</v>
      </c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4" customFormat="1" x14ac:dyDescent="0.25">
      <c r="A309" s="2"/>
      <c r="B309" s="27">
        <v>297</v>
      </c>
      <c r="C309" s="28">
        <f t="shared" si="17"/>
        <v>87.751538250179948</v>
      </c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4" customFormat="1" x14ac:dyDescent="0.25">
      <c r="A310" s="2"/>
      <c r="B310" s="27">
        <v>298</v>
      </c>
      <c r="C310" s="28">
        <f t="shared" si="17"/>
        <v>87.777556095863829</v>
      </c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4" customFormat="1" x14ac:dyDescent="0.25">
      <c r="A311" s="2"/>
      <c r="B311" s="27">
        <v>299</v>
      </c>
      <c r="C311" s="28">
        <f t="shared" si="17"/>
        <v>87.803275101101718</v>
      </c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4" customFormat="1" x14ac:dyDescent="0.25">
      <c r="A312" s="2"/>
      <c r="B312" s="27">
        <v>300</v>
      </c>
      <c r="C312" s="28">
        <f t="shared" si="17"/>
        <v>87.82869869836891</v>
      </c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4" customFormat="1" x14ac:dyDescent="0.25">
      <c r="A313" s="2"/>
      <c r="B313" s="27">
        <v>301</v>
      </c>
      <c r="C313" s="28">
        <f t="shared" si="17"/>
        <v>87.853830280715329</v>
      </c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4" customFormat="1" x14ac:dyDescent="0.25">
      <c r="A314" s="2"/>
      <c r="B314" s="27">
        <v>302</v>
      </c>
      <c r="C314" s="28">
        <f t="shared" si="17"/>
        <v>87.878673202218422</v>
      </c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4" customFormat="1" x14ac:dyDescent="0.25">
      <c r="A315" s="2"/>
      <c r="B315" s="27">
        <v>303</v>
      </c>
      <c r="C315" s="28">
        <f t="shared" si="17"/>
        <v>87.903230778430753</v>
      </c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4" customFormat="1" x14ac:dyDescent="0.25">
      <c r="A316" s="2"/>
      <c r="B316" s="27">
        <v>304</v>
      </c>
      <c r="C316" s="28">
        <f t="shared" si="17"/>
        <v>87.927506286822521</v>
      </c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4" customFormat="1" x14ac:dyDescent="0.25">
      <c r="A317" s="2"/>
      <c r="B317" s="27">
        <v>305</v>
      </c>
      <c r="C317" s="28">
        <f t="shared" si="17"/>
        <v>87.951502967218985</v>
      </c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4" customFormat="1" x14ac:dyDescent="0.25">
      <c r="A318" s="2"/>
      <c r="B318" s="27">
        <v>306</v>
      </c>
      <c r="C318" s="28">
        <f t="shared" si="17"/>
        <v>87.975224022232823</v>
      </c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4" customFormat="1" x14ac:dyDescent="0.25">
      <c r="A319" s="2"/>
      <c r="B319" s="27">
        <v>307</v>
      </c>
      <c r="C319" s="28">
        <f t="shared" si="17"/>
        <v>87.998672617691554</v>
      </c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4" customFormat="1" x14ac:dyDescent="0.25">
      <c r="A320" s="2"/>
      <c r="B320" s="27">
        <v>308</v>
      </c>
      <c r="C320" s="28">
        <f t="shared" si="17"/>
        <v>88.021851883060094</v>
      </c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4" customFormat="1" x14ac:dyDescent="0.25">
      <c r="A321" s="2"/>
      <c r="B321" s="27">
        <v>309</v>
      </c>
      <c r="C321" s="28">
        <f t="shared" si="17"/>
        <v>88.04476491185838</v>
      </c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4" customFormat="1" x14ac:dyDescent="0.25">
      <c r="A322" s="2"/>
      <c r="B322" s="27">
        <v>310</v>
      </c>
      <c r="C322" s="28">
        <f t="shared" si="17"/>
        <v>88.067414762074236</v>
      </c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4" customFormat="1" x14ac:dyDescent="0.25">
      <c r="A323" s="2"/>
      <c r="B323" s="27">
        <v>311</v>
      </c>
      <c r="C323" s="28">
        <f t="shared" si="17"/>
        <v>88.0898044565715</v>
      </c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4" customFormat="1" x14ac:dyDescent="0.25">
      <c r="A324" s="2"/>
      <c r="B324" s="27">
        <v>312</v>
      </c>
      <c r="C324" s="28">
        <f t="shared" si="17"/>
        <v>88.111936983493464</v>
      </c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4" customFormat="1" x14ac:dyDescent="0.25">
      <c r="A325" s="2"/>
      <c r="B325" s="27">
        <v>313</v>
      </c>
      <c r="C325" s="28">
        <f t="shared" ref="C325:C388" si="18">(C324+$G$9+IF(MOD(B324,$D$6)=0,$O$5,0))*(1-$U$16)</f>
        <v>88.133815296661666</v>
      </c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4" customFormat="1" x14ac:dyDescent="0.25">
      <c r="A326" s="2"/>
      <c r="B326" s="27">
        <v>314</v>
      </c>
      <c r="C326" s="28">
        <f t="shared" si="18"/>
        <v>88.155442315970106</v>
      </c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4" customFormat="1" x14ac:dyDescent="0.25">
      <c r="A327" s="2"/>
      <c r="B327" s="27">
        <v>315</v>
      </c>
      <c r="C327" s="28">
        <f t="shared" si="18"/>
        <v>88.176820927774941</v>
      </c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4" customFormat="1" x14ac:dyDescent="0.25">
      <c r="A328" s="2"/>
      <c r="B328" s="27">
        <v>316</v>
      </c>
      <c r="C328" s="28">
        <f t="shared" si="18"/>
        <v>88.197953985279696</v>
      </c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4" customFormat="1" x14ac:dyDescent="0.25">
      <c r="A329" s="2"/>
      <c r="B329" s="27">
        <v>317</v>
      </c>
      <c r="C329" s="28">
        <f t="shared" si="18"/>
        <v>88.218844308916076</v>
      </c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4" customFormat="1" x14ac:dyDescent="0.25">
      <c r="A330" s="2"/>
      <c r="B330" s="27">
        <v>318</v>
      </c>
      <c r="C330" s="28">
        <f t="shared" si="18"/>
        <v>88.239494686720349</v>
      </c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4" customFormat="1" x14ac:dyDescent="0.25">
      <c r="A331" s="2"/>
      <c r="B331" s="27">
        <v>319</v>
      </c>
      <c r="C331" s="28">
        <f t="shared" si="18"/>
        <v>88.259907874705448</v>
      </c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4" customFormat="1" x14ac:dyDescent="0.25">
      <c r="A332" s="2"/>
      <c r="B332" s="27">
        <v>320</v>
      </c>
      <c r="C332" s="28">
        <f t="shared" si="18"/>
        <v>88.280086597228816</v>
      </c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4" customFormat="1" x14ac:dyDescent="0.25">
      <c r="A333" s="2"/>
      <c r="B333" s="27">
        <v>321</v>
      </c>
      <c r="C333" s="28">
        <f t="shared" si="18"/>
        <v>88.30003354735598</v>
      </c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4" customFormat="1" x14ac:dyDescent="0.25">
      <c r="A334" s="2"/>
      <c r="B334" s="27">
        <v>322</v>
      </c>
      <c r="C334" s="28">
        <f t="shared" si="18"/>
        <v>88.319751387219966</v>
      </c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4" customFormat="1" x14ac:dyDescent="0.25">
      <c r="A335" s="2"/>
      <c r="B335" s="27">
        <v>323</v>
      </c>
      <c r="C335" s="28">
        <f t="shared" si="18"/>
        <v>88.339242748376591</v>
      </c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4" customFormat="1" x14ac:dyDescent="0.25">
      <c r="A336" s="2"/>
      <c r="B336" s="27">
        <v>324</v>
      </c>
      <c r="C336" s="28">
        <f t="shared" si="18"/>
        <v>88.35851023215568</v>
      </c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4" customFormat="1" x14ac:dyDescent="0.25">
      <c r="A337" s="2"/>
      <c r="B337" s="27">
        <v>325</v>
      </c>
      <c r="C337" s="28">
        <f t="shared" si="18"/>
        <v>88.377556410008225</v>
      </c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4" customFormat="1" x14ac:dyDescent="0.25">
      <c r="A338" s="2"/>
      <c r="B338" s="27">
        <v>326</v>
      </c>
      <c r="C338" s="28">
        <f t="shared" si="18"/>
        <v>88.396383823849604</v>
      </c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4" customFormat="1" x14ac:dyDescent="0.25">
      <c r="A339" s="2"/>
      <c r="B339" s="27">
        <v>327</v>
      </c>
      <c r="C339" s="28">
        <f t="shared" si="18"/>
        <v>88.414994986398796</v>
      </c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4" customFormat="1" x14ac:dyDescent="0.25">
      <c r="A340" s="2"/>
      <c r="B340" s="27">
        <v>328</v>
      </c>
      <c r="C340" s="28">
        <f t="shared" si="18"/>
        <v>88.433392381513727</v>
      </c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4" customFormat="1" x14ac:dyDescent="0.25">
      <c r="A341" s="2"/>
      <c r="B341" s="27">
        <v>329</v>
      </c>
      <c r="C341" s="28">
        <f t="shared" si="18"/>
        <v>88.451578464522811</v>
      </c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4" customFormat="1" x14ac:dyDescent="0.25">
      <c r="A342" s="2"/>
      <c r="B342" s="27">
        <v>330</v>
      </c>
      <c r="C342" s="28">
        <f t="shared" si="18"/>
        <v>88.469555662552594</v>
      </c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4" customFormat="1" x14ac:dyDescent="0.25">
      <c r="A343" s="2"/>
      <c r="B343" s="27">
        <v>331</v>
      </c>
      <c r="C343" s="28">
        <f t="shared" si="18"/>
        <v>88.487326374851691</v>
      </c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4" customFormat="1" x14ac:dyDescent="0.25">
      <c r="A344" s="2"/>
      <c r="B344" s="27">
        <v>332</v>
      </c>
      <c r="C344" s="28">
        <f t="shared" si="18"/>
        <v>88.504892973111012</v>
      </c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4" customFormat="1" x14ac:dyDescent="0.25">
      <c r="A345" s="2"/>
      <c r="B345" s="27">
        <v>333</v>
      </c>
      <c r="C345" s="28">
        <f t="shared" si="18"/>
        <v>88.522257801780256</v>
      </c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4" customFormat="1" x14ac:dyDescent="0.25">
      <c r="A346" s="2"/>
      <c r="B346" s="27">
        <v>334</v>
      </c>
      <c r="C346" s="28">
        <f t="shared" si="18"/>
        <v>88.539423178380829</v>
      </c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4" customFormat="1" x14ac:dyDescent="0.25">
      <c r="A347" s="2"/>
      <c r="B347" s="27">
        <v>335</v>
      </c>
      <c r="C347" s="28">
        <f t="shared" si="18"/>
        <v>88.556391393815133</v>
      </c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4" customFormat="1" x14ac:dyDescent="0.25">
      <c r="A348" s="2"/>
      <c r="B348" s="27">
        <v>336</v>
      </c>
      <c r="C348" s="28">
        <f t="shared" si="18"/>
        <v>88.573164712672309</v>
      </c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4" customFormat="1" x14ac:dyDescent="0.25">
      <c r="A349" s="2"/>
      <c r="B349" s="27">
        <v>337</v>
      </c>
      <c r="C349" s="28">
        <f t="shared" si="18"/>
        <v>88.589745373530477</v>
      </c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4" customFormat="1" x14ac:dyDescent="0.25">
      <c r="A350" s="2"/>
      <c r="B350" s="27">
        <v>338</v>
      </c>
      <c r="C350" s="28">
        <f t="shared" si="18"/>
        <v>88.606135589255501</v>
      </c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4" customFormat="1" x14ac:dyDescent="0.25">
      <c r="A351" s="2"/>
      <c r="B351" s="27">
        <v>339</v>
      </c>
      <c r="C351" s="28">
        <f t="shared" si="18"/>
        <v>88.622337547296297</v>
      </c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4" customFormat="1" x14ac:dyDescent="0.25">
      <c r="A352" s="2"/>
      <c r="B352" s="27">
        <v>340</v>
      </c>
      <c r="C352" s="28">
        <f t="shared" si="18"/>
        <v>88.638353409976787</v>
      </c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4" customFormat="1" x14ac:dyDescent="0.25">
      <c r="A353" s="2"/>
      <c r="B353" s="27">
        <v>341</v>
      </c>
      <c r="C353" s="28">
        <f t="shared" si="18"/>
        <v>88.654185314784499</v>
      </c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4" customFormat="1" x14ac:dyDescent="0.25">
      <c r="A354" s="2"/>
      <c r="B354" s="27">
        <v>342</v>
      </c>
      <c r="C354" s="28">
        <f t="shared" si="18"/>
        <v>88.669835374655818</v>
      </c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4" customFormat="1" x14ac:dyDescent="0.25">
      <c r="A355" s="2"/>
      <c r="B355" s="27">
        <v>343</v>
      </c>
      <c r="C355" s="28">
        <f t="shared" si="18"/>
        <v>88.685305678257976</v>
      </c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4" customFormat="1" x14ac:dyDescent="0.25">
      <c r="A356" s="2"/>
      <c r="B356" s="27">
        <v>344</v>
      </c>
      <c r="C356" s="28">
        <f t="shared" si="18"/>
        <v>88.70059829026782</v>
      </c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4" customFormat="1" x14ac:dyDescent="0.25">
      <c r="A357" s="2"/>
      <c r="B357" s="27">
        <v>345</v>
      </c>
      <c r="C357" s="28">
        <f t="shared" si="18"/>
        <v>88.715715251647367</v>
      </c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4" customFormat="1" x14ac:dyDescent="0.25">
      <c r="A358" s="2"/>
      <c r="B358" s="27">
        <v>346</v>
      </c>
      <c r="C358" s="28">
        <f t="shared" si="18"/>
        <v>88.730658579916181</v>
      </c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4" customFormat="1" x14ac:dyDescent="0.25">
      <c r="A359" s="2"/>
      <c r="B359" s="27">
        <v>347</v>
      </c>
      <c r="C359" s="28">
        <f t="shared" si="18"/>
        <v>88.745430269420652</v>
      </c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4" customFormat="1" x14ac:dyDescent="0.25">
      <c r="A360" s="2"/>
      <c r="B360" s="27">
        <v>348</v>
      </c>
      <c r="C360" s="28">
        <f t="shared" si="18"/>
        <v>88.760032291600112</v>
      </c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4" customFormat="1" x14ac:dyDescent="0.25">
      <c r="A361" s="2"/>
      <c r="B361" s="27">
        <v>349</v>
      </c>
      <c r="C361" s="28">
        <f t="shared" si="18"/>
        <v>88.774466595250018</v>
      </c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4" customFormat="1" x14ac:dyDescent="0.25">
      <c r="A362" s="2"/>
      <c r="B362" s="27">
        <v>350</v>
      </c>
      <c r="C362" s="28">
        <f t="shared" si="18"/>
        <v>88.788735106781985</v>
      </c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4" customFormat="1" x14ac:dyDescent="0.25">
      <c r="A363" s="2"/>
      <c r="B363" s="27">
        <v>351</v>
      </c>
      <c r="C363" s="28">
        <f t="shared" si="18"/>
        <v>88.802839730480898</v>
      </c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4" customFormat="1" x14ac:dyDescent="0.25">
      <c r="A364" s="2"/>
      <c r="B364" s="27">
        <v>352</v>
      </c>
      <c r="C364" s="28">
        <f t="shared" si="18"/>
        <v>88.816782348759077</v>
      </c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4" customFormat="1" x14ac:dyDescent="0.25">
      <c r="A365" s="2"/>
      <c r="B365" s="27">
        <v>353</v>
      </c>
      <c r="C365" s="28">
        <f t="shared" si="18"/>
        <v>88.830564822407482</v>
      </c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4" customFormat="1" x14ac:dyDescent="0.25">
      <c r="A366" s="2"/>
      <c r="B366" s="27">
        <v>354</v>
      </c>
      <c r="C366" s="28">
        <f t="shared" si="18"/>
        <v>88.844188990844074</v>
      </c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4" customFormat="1" x14ac:dyDescent="0.25">
      <c r="A367" s="2"/>
      <c r="B367" s="27">
        <v>355</v>
      </c>
      <c r="C367" s="28">
        <f t="shared" si="18"/>
        <v>88.857656672359298</v>
      </c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4" customFormat="1" x14ac:dyDescent="0.25">
      <c r="A368" s="2"/>
      <c r="B368" s="27">
        <v>356</v>
      </c>
      <c r="C368" s="28">
        <f t="shared" si="18"/>
        <v>88.870969664358739</v>
      </c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4" customFormat="1" x14ac:dyDescent="0.25">
      <c r="A369" s="2"/>
      <c r="B369" s="27">
        <v>357</v>
      </c>
      <c r="C369" s="28">
        <f t="shared" si="18"/>
        <v>88.88412974360304</v>
      </c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4" customFormat="1" x14ac:dyDescent="0.25">
      <c r="A370" s="2"/>
      <c r="B370" s="27">
        <v>358</v>
      </c>
      <c r="C370" s="28">
        <f t="shared" si="18"/>
        <v>88.897138666444974</v>
      </c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4" customFormat="1" x14ac:dyDescent="0.25">
      <c r="A371" s="2"/>
      <c r="B371" s="27">
        <v>359</v>
      </c>
      <c r="C371" s="28">
        <f t="shared" si="18"/>
        <v>88.909998169063925</v>
      </c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4" customFormat="1" x14ac:dyDescent="0.25">
      <c r="A372" s="2"/>
      <c r="B372" s="27">
        <v>360</v>
      </c>
      <c r="C372" s="28">
        <f t="shared" si="18"/>
        <v>88.922709967697514</v>
      </c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4" customFormat="1" x14ac:dyDescent="0.25">
      <c r="A373" s="2"/>
      <c r="B373" s="27">
        <v>361</v>
      </c>
      <c r="C373" s="28">
        <f t="shared" si="18"/>
        <v>88.935275758870731</v>
      </c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4" customFormat="1" x14ac:dyDescent="0.25">
      <c r="A374" s="2"/>
      <c r="B374" s="27">
        <v>362</v>
      </c>
      <c r="C374" s="28">
        <f t="shared" si="18"/>
        <v>88.94769721962227</v>
      </c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4" customFormat="1" x14ac:dyDescent="0.25">
      <c r="A375" s="2"/>
      <c r="B375" s="27">
        <v>363</v>
      </c>
      <c r="C375" s="28">
        <f t="shared" si="18"/>
        <v>88.959976007728429</v>
      </c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4" customFormat="1" x14ac:dyDescent="0.25">
      <c r="A376" s="2"/>
      <c r="B376" s="27">
        <v>364</v>
      </c>
      <c r="C376" s="28">
        <f t="shared" si="18"/>
        <v>88.972113761924319</v>
      </c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4" customFormat="1" x14ac:dyDescent="0.25">
      <c r="A377" s="2"/>
      <c r="B377" s="27">
        <v>365</v>
      </c>
      <c r="C377" s="28">
        <f t="shared" si="18"/>
        <v>88.984112102122552</v>
      </c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4" customFormat="1" x14ac:dyDescent="0.25">
      <c r="A378" s="2"/>
      <c r="B378" s="27">
        <v>366</v>
      </c>
      <c r="C378" s="28">
        <f t="shared" si="18"/>
        <v>88.995972629629463</v>
      </c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4" customFormat="1" x14ac:dyDescent="0.25">
      <c r="A379" s="2"/>
      <c r="B379" s="27">
        <v>367</v>
      </c>
      <c r="C379" s="28">
        <f t="shared" si="18"/>
        <v>89.007696927358836</v>
      </c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4" customFormat="1" x14ac:dyDescent="0.25">
      <c r="A380" s="2"/>
      <c r="B380" s="27">
        <v>368</v>
      </c>
      <c r="C380" s="28">
        <f t="shared" si="18"/>
        <v>89.019286560043113</v>
      </c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4" customFormat="1" x14ac:dyDescent="0.25">
      <c r="A381" s="2"/>
      <c r="B381" s="27">
        <v>369</v>
      </c>
      <c r="C381" s="28">
        <f t="shared" si="18"/>
        <v>89.030743074442256</v>
      </c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4" customFormat="1" x14ac:dyDescent="0.25">
      <c r="A382" s="2"/>
      <c r="B382" s="27">
        <v>370</v>
      </c>
      <c r="C382" s="28">
        <f t="shared" si="18"/>
        <v>89.042067999550184</v>
      </c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4" customFormat="1" x14ac:dyDescent="0.25">
      <c r="A383" s="2"/>
      <c r="B383" s="27">
        <v>371</v>
      </c>
      <c r="C383" s="28">
        <f t="shared" si="18"/>
        <v>89.053262846798816</v>
      </c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4" customFormat="1" x14ac:dyDescent="0.25">
      <c r="A384" s="2"/>
      <c r="B384" s="27">
        <v>372</v>
      </c>
      <c r="C384" s="28">
        <f t="shared" si="18"/>
        <v>89.064329110259791</v>
      </c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4" customFormat="1" x14ac:dyDescent="0.25">
      <c r="A385" s="2"/>
      <c r="B385" s="27">
        <v>373</v>
      </c>
      <c r="C385" s="28">
        <f t="shared" si="18"/>
        <v>89.075268266843892</v>
      </c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4" customFormat="1" x14ac:dyDescent="0.25">
      <c r="A386" s="2"/>
      <c r="B386" s="27">
        <v>374</v>
      </c>
      <c r="C386" s="28">
        <f t="shared" si="18"/>
        <v>89.086081776498105</v>
      </c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4" customFormat="1" x14ac:dyDescent="0.25">
      <c r="A387" s="2"/>
      <c r="B387" s="27">
        <v>375</v>
      </c>
      <c r="C387" s="28">
        <f t="shared" si="18"/>
        <v>89.096771082400522</v>
      </c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4" customFormat="1" x14ac:dyDescent="0.25">
      <c r="A388" s="2"/>
      <c r="B388" s="27">
        <v>376</v>
      </c>
      <c r="C388" s="28">
        <f t="shared" si="18"/>
        <v>89.1073376111529</v>
      </c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4" customFormat="1" x14ac:dyDescent="0.25">
      <c r="A389" s="2"/>
      <c r="B389" s="27">
        <v>377</v>
      </c>
      <c r="C389" s="28">
        <f t="shared" ref="C389:C452" si="19">(C388+$G$9+IF(MOD(B388,$D$6)=0,$O$5,0))*(1-$U$16)</f>
        <v>89.117782772971083</v>
      </c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4" customFormat="1" x14ac:dyDescent="0.25">
      <c r="A390" s="2"/>
      <c r="B390" s="27">
        <v>378</v>
      </c>
      <c r="C390" s="28">
        <f t="shared" si="19"/>
        <v>89.128107961873212</v>
      </c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4" customFormat="1" x14ac:dyDescent="0.25">
      <c r="A391" s="2"/>
      <c r="B391" s="27">
        <v>379</v>
      </c>
      <c r="C391" s="28">
        <f t="shared" si="19"/>
        <v>89.138314555865762</v>
      </c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4" customFormat="1" x14ac:dyDescent="0.25">
      <c r="A392" s="2"/>
      <c r="B392" s="27">
        <v>380</v>
      </c>
      <c r="C392" s="28">
        <f t="shared" si="19"/>
        <v>89.148403917127453</v>
      </c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4" customFormat="1" x14ac:dyDescent="0.25">
      <c r="A393" s="2"/>
      <c r="B393" s="27">
        <v>381</v>
      </c>
      <c r="C393" s="28">
        <f t="shared" si="19"/>
        <v>89.158377392191042</v>
      </c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4" customFormat="1" x14ac:dyDescent="0.25">
      <c r="A394" s="2"/>
      <c r="B394" s="27">
        <v>382</v>
      </c>
      <c r="C394" s="28">
        <f t="shared" si="19"/>
        <v>89.168236312123028</v>
      </c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4" customFormat="1" x14ac:dyDescent="0.25">
      <c r="A395" s="2"/>
      <c r="B395" s="27">
        <v>383</v>
      </c>
      <c r="C395" s="28">
        <f t="shared" si="19"/>
        <v>89.177981992701334</v>
      </c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4" customFormat="1" x14ac:dyDescent="0.25">
      <c r="A396" s="2"/>
      <c r="B396" s="27">
        <v>384</v>
      </c>
      <c r="C396" s="28">
        <f t="shared" si="19"/>
        <v>89.187615734590878</v>
      </c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4" customFormat="1" x14ac:dyDescent="0.25">
      <c r="A397" s="2"/>
      <c r="B397" s="27">
        <v>385</v>
      </c>
      <c r="C397" s="28">
        <f t="shared" si="19"/>
        <v>89.19713882351715</v>
      </c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4" customFormat="1" x14ac:dyDescent="0.25">
      <c r="A398" s="2"/>
      <c r="B398" s="27">
        <v>386</v>
      </c>
      <c r="C398" s="28">
        <f t="shared" si="19"/>
        <v>89.206552530437833</v>
      </c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4" customFormat="1" x14ac:dyDescent="0.25">
      <c r="A399" s="2"/>
      <c r="B399" s="27">
        <v>387</v>
      </c>
      <c r="C399" s="28">
        <f t="shared" si="19"/>
        <v>89.215858111712421</v>
      </c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4" customFormat="1" x14ac:dyDescent="0.25">
      <c r="A400" s="2"/>
      <c r="B400" s="27">
        <v>388</v>
      </c>
      <c r="C400" s="28">
        <f t="shared" si="19"/>
        <v>89.225056809269887</v>
      </c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4" customFormat="1" x14ac:dyDescent="0.25">
      <c r="A401" s="2"/>
      <c r="B401" s="27">
        <v>389</v>
      </c>
      <c r="C401" s="28">
        <f t="shared" si="19"/>
        <v>89.234149850774429</v>
      </c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4" customFormat="1" x14ac:dyDescent="0.25">
      <c r="A402" s="2"/>
      <c r="B402" s="27">
        <v>390</v>
      </c>
      <c r="C402" s="28">
        <f t="shared" si="19"/>
        <v>89.243138449789328</v>
      </c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4" customFormat="1" x14ac:dyDescent="0.25">
      <c r="A403" s="2"/>
      <c r="B403" s="27">
        <v>391</v>
      </c>
      <c r="C403" s="28">
        <f t="shared" si="19"/>
        <v>89.252023805938876</v>
      </c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4" customFormat="1" x14ac:dyDescent="0.25">
      <c r="A404" s="2"/>
      <c r="B404" s="27">
        <v>392</v>
      </c>
      <c r="C404" s="28">
        <f t="shared" si="19"/>
        <v>89.260807105068537</v>
      </c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4" customFormat="1" x14ac:dyDescent="0.25">
      <c r="A405" s="2"/>
      <c r="B405" s="27">
        <v>393</v>
      </c>
      <c r="C405" s="28">
        <f t="shared" si="19"/>
        <v>89.269489519403166</v>
      </c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4" customFormat="1" x14ac:dyDescent="0.25">
      <c r="A406" s="2"/>
      <c r="B406" s="27">
        <v>394</v>
      </c>
      <c r="C406" s="28">
        <f t="shared" si="19"/>
        <v>89.27807220770346</v>
      </c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4" customFormat="1" x14ac:dyDescent="0.25">
      <c r="A407" s="2"/>
      <c r="B407" s="27">
        <v>395</v>
      </c>
      <c r="C407" s="28">
        <f t="shared" si="19"/>
        <v>89.286556315420611</v>
      </c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4" customFormat="1" x14ac:dyDescent="0.25">
      <c r="A408" s="2"/>
      <c r="B408" s="27">
        <v>396</v>
      </c>
      <c r="C408" s="28">
        <f t="shared" si="19"/>
        <v>89.294942974849207</v>
      </c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4" customFormat="1" x14ac:dyDescent="0.25">
      <c r="A409" s="2"/>
      <c r="B409" s="27">
        <v>397</v>
      </c>
      <c r="C409" s="28">
        <f t="shared" si="19"/>
        <v>89.303233305278297</v>
      </c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4" customFormat="1" x14ac:dyDescent="0.25">
      <c r="A410" s="2"/>
      <c r="B410" s="27">
        <v>398</v>
      </c>
      <c r="C410" s="28">
        <f t="shared" si="19"/>
        <v>89.311428413140803</v>
      </c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4" customFormat="1" x14ac:dyDescent="0.25">
      <c r="A411" s="2"/>
      <c r="B411" s="27">
        <v>399</v>
      </c>
      <c r="C411" s="28">
        <f t="shared" si="19"/>
        <v>89.319529392161201</v>
      </c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4" customFormat="1" x14ac:dyDescent="0.25">
      <c r="A412" s="2"/>
      <c r="B412" s="27">
        <v>400</v>
      </c>
      <c r="C412" s="28">
        <f t="shared" si="19"/>
        <v>89.327537323501446</v>
      </c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4" customFormat="1" x14ac:dyDescent="0.25">
      <c r="A413" s="2"/>
      <c r="B413" s="27">
        <v>401</v>
      </c>
      <c r="C413" s="28">
        <f t="shared" si="19"/>
        <v>89.335453275905294</v>
      </c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4" customFormat="1" x14ac:dyDescent="0.25">
      <c r="A414" s="2"/>
      <c r="B414" s="27">
        <v>402</v>
      </c>
      <c r="C414" s="28">
        <f t="shared" si="19"/>
        <v>89.343278305840954</v>
      </c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4" customFormat="1" x14ac:dyDescent="0.25">
      <c r="A415" s="2"/>
      <c r="B415" s="27">
        <v>403</v>
      </c>
      <c r="C415" s="28">
        <f t="shared" si="19"/>
        <v>89.351013457642026</v>
      </c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4" customFormat="1" x14ac:dyDescent="0.25">
      <c r="A416" s="2"/>
      <c r="B416" s="27">
        <v>404</v>
      </c>
      <c r="C416" s="28">
        <f t="shared" si="19"/>
        <v>89.358659763646955</v>
      </c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4" customFormat="1" x14ac:dyDescent="0.25">
      <c r="A417" s="2"/>
      <c r="B417" s="27">
        <v>405</v>
      </c>
      <c r="C417" s="28">
        <f t="shared" si="19"/>
        <v>89.366218244336736</v>
      </c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4" customFormat="1" x14ac:dyDescent="0.25">
      <c r="A418" s="2"/>
      <c r="B418" s="27">
        <v>406</v>
      </c>
      <c r="C418" s="28">
        <f t="shared" si="19"/>
        <v>89.37368990847115</v>
      </c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4" customFormat="1" x14ac:dyDescent="0.25">
      <c r="A419" s="2"/>
      <c r="B419" s="27">
        <v>407</v>
      </c>
      <c r="C419" s="28">
        <f t="shared" si="19"/>
        <v>89.381075753223385</v>
      </c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4" customFormat="1" x14ac:dyDescent="0.25">
      <c r="A420" s="2"/>
      <c r="B420" s="27">
        <v>408</v>
      </c>
      <c r="C420" s="28">
        <f t="shared" si="19"/>
        <v>89.388376764313122</v>
      </c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4" customFormat="1" x14ac:dyDescent="0.25">
      <c r="A421" s="2"/>
      <c r="B421" s="27">
        <v>409</v>
      </c>
      <c r="C421" s="28">
        <f t="shared" si="19"/>
        <v>89.395593916138068</v>
      </c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4" customFormat="1" x14ac:dyDescent="0.25">
      <c r="A422" s="2"/>
      <c r="B422" s="27">
        <v>410</v>
      </c>
      <c r="C422" s="28">
        <f t="shared" si="19"/>
        <v>89.402728171904045</v>
      </c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4" customFormat="1" x14ac:dyDescent="0.25">
      <c r="A423" s="2"/>
      <c r="B423" s="27">
        <v>411</v>
      </c>
      <c r="C423" s="28">
        <f t="shared" si="19"/>
        <v>89.409780483753494</v>
      </c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4" customFormat="1" x14ac:dyDescent="0.25">
      <c r="A424" s="2"/>
      <c r="B424" s="27">
        <v>412</v>
      </c>
      <c r="C424" s="28">
        <f t="shared" si="19"/>
        <v>89.416751792892583</v>
      </c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4" customFormat="1" x14ac:dyDescent="0.25">
      <c r="A425" s="2"/>
      <c r="B425" s="27">
        <v>413</v>
      </c>
      <c r="C425" s="28">
        <f t="shared" si="19"/>
        <v>89.423643029716786</v>
      </c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4" customFormat="1" x14ac:dyDescent="0.25">
      <c r="A426" s="2"/>
      <c r="B426" s="27">
        <v>414</v>
      </c>
      <c r="C426" s="28">
        <f t="shared" si="19"/>
        <v>89.430455113935082</v>
      </c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4" customFormat="1" x14ac:dyDescent="0.25">
      <c r="A427" s="2"/>
      <c r="B427" s="27">
        <v>415</v>
      </c>
      <c r="C427" s="28">
        <f t="shared" si="19"/>
        <v>89.437188954692687</v>
      </c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4" customFormat="1" x14ac:dyDescent="0.25">
      <c r="A428" s="2"/>
      <c r="B428" s="27">
        <v>416</v>
      </c>
      <c r="C428" s="28">
        <f t="shared" si="19"/>
        <v>89.443845450692407</v>
      </c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4" customFormat="1" x14ac:dyDescent="0.25">
      <c r="A429" s="2"/>
      <c r="B429" s="27">
        <v>417</v>
      </c>
      <c r="C429" s="28">
        <f t="shared" si="19"/>
        <v>89.450425490314558</v>
      </c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4" customFormat="1" x14ac:dyDescent="0.25">
      <c r="A430" s="2"/>
      <c r="B430" s="27">
        <v>418</v>
      </c>
      <c r="C430" s="28">
        <f t="shared" si="19"/>
        <v>89.456929951735532</v>
      </c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4" customFormat="1" x14ac:dyDescent="0.25">
      <c r="A431" s="2"/>
      <c r="B431" s="27">
        <v>419</v>
      </c>
      <c r="C431" s="28">
        <f t="shared" si="19"/>
        <v>89.463359703045001</v>
      </c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4" customFormat="1" x14ac:dyDescent="0.25">
      <c r="A432" s="2"/>
      <c r="B432" s="27">
        <v>420</v>
      </c>
      <c r="C432" s="28">
        <f t="shared" si="19"/>
        <v>89.469715602361802</v>
      </c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4" customFormat="1" x14ac:dyDescent="0.25">
      <c r="A433" s="2"/>
      <c r="B433" s="27">
        <v>421</v>
      </c>
      <c r="C433" s="28">
        <f t="shared" si="19"/>
        <v>89.47599849794841</v>
      </c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4" customFormat="1" x14ac:dyDescent="0.25">
      <c r="A434" s="2"/>
      <c r="B434" s="27">
        <v>422</v>
      </c>
      <c r="C434" s="28">
        <f t="shared" si="19"/>
        <v>89.48220922832418</v>
      </c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4" customFormat="1" x14ac:dyDescent="0.25">
      <c r="A435" s="2"/>
      <c r="B435" s="27">
        <v>423</v>
      </c>
      <c r="C435" s="28">
        <f t="shared" si="19"/>
        <v>89.488348622377259</v>
      </c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4" customFormat="1" x14ac:dyDescent="0.25">
      <c r="A436" s="2"/>
      <c r="B436" s="27">
        <v>424</v>
      </c>
      <c r="C436" s="28">
        <f t="shared" si="19"/>
        <v>89.494417499475205</v>
      </c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4" customFormat="1" x14ac:dyDescent="0.25">
      <c r="A437" s="2"/>
      <c r="B437" s="27">
        <v>425</v>
      </c>
      <c r="C437" s="28">
        <f t="shared" si="19"/>
        <v>89.500416669574321</v>
      </c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4" customFormat="1" x14ac:dyDescent="0.25">
      <c r="A438" s="2"/>
      <c r="B438" s="27">
        <v>426</v>
      </c>
      <c r="C438" s="28">
        <f t="shared" si="19"/>
        <v>89.506346933327777</v>
      </c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4" customFormat="1" x14ac:dyDescent="0.25">
      <c r="A439" s="2"/>
      <c r="B439" s="27">
        <v>427</v>
      </c>
      <c r="C439" s="28">
        <f t="shared" si="19"/>
        <v>89.512209082192456</v>
      </c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4" customFormat="1" x14ac:dyDescent="0.25">
      <c r="A440" s="2"/>
      <c r="B440" s="27">
        <v>428</v>
      </c>
      <c r="C440" s="28">
        <f t="shared" si="19"/>
        <v>89.518003898534587</v>
      </c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4" customFormat="1" x14ac:dyDescent="0.25">
      <c r="A441" s="2"/>
      <c r="B441" s="27">
        <v>429</v>
      </c>
      <c r="C441" s="28">
        <f t="shared" si="19"/>
        <v>89.523732155734152</v>
      </c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4" customFormat="1" x14ac:dyDescent="0.25">
      <c r="A442" s="2"/>
      <c r="B442" s="27">
        <v>430</v>
      </c>
      <c r="C442" s="28">
        <f t="shared" si="19"/>
        <v>89.529394618288109</v>
      </c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s="4" customFormat="1" x14ac:dyDescent="0.25">
      <c r="A443" s="2"/>
      <c r="B443" s="27">
        <v>431</v>
      </c>
      <c r="C443" s="28">
        <f t="shared" si="19"/>
        <v>89.534992041912417</v>
      </c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s="4" customFormat="1" x14ac:dyDescent="0.25">
      <c r="A444" s="2"/>
      <c r="B444" s="27">
        <v>432</v>
      </c>
      <c r="C444" s="28">
        <f t="shared" si="19"/>
        <v>89.540525173642905</v>
      </c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s="4" customFormat="1" x14ac:dyDescent="0.25">
      <c r="A445" s="2"/>
      <c r="B445" s="27">
        <v>433</v>
      </c>
      <c r="C445" s="28">
        <f t="shared" si="19"/>
        <v>89.545994751934956</v>
      </c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s="4" customFormat="1" x14ac:dyDescent="0.25">
      <c r="A446" s="2"/>
      <c r="B446" s="27">
        <v>434</v>
      </c>
      <c r="C446" s="28">
        <f t="shared" si="19"/>
        <v>89.551401506762062</v>
      </c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4" customFormat="1" x14ac:dyDescent="0.25">
      <c r="A447" s="2"/>
      <c r="B447" s="27">
        <v>435</v>
      </c>
      <c r="C447" s="28">
        <f t="shared" si="19"/>
        <v>89.556746159713271</v>
      </c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4" customFormat="1" x14ac:dyDescent="0.25">
      <c r="A448" s="2"/>
      <c r="B448" s="27">
        <v>436</v>
      </c>
      <c r="C448" s="28">
        <f t="shared" si="19"/>
        <v>89.562029424089459</v>
      </c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4" customFormat="1" x14ac:dyDescent="0.25">
      <c r="A449" s="2"/>
      <c r="B449" s="27">
        <v>437</v>
      </c>
      <c r="C449" s="28">
        <f t="shared" si="19"/>
        <v>89.567252004998551</v>
      </c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4" customFormat="1" x14ac:dyDescent="0.25">
      <c r="A450" s="2"/>
      <c r="B450" s="27">
        <v>438</v>
      </c>
      <c r="C450" s="28">
        <f t="shared" si="19"/>
        <v>89.572414599449615</v>
      </c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4" customFormat="1" x14ac:dyDescent="0.25">
      <c r="A451" s="2"/>
      <c r="B451" s="27">
        <v>439</v>
      </c>
      <c r="C451" s="28">
        <f t="shared" si="19"/>
        <v>89.577517896445897</v>
      </c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4" customFormat="1" x14ac:dyDescent="0.25">
      <c r="A452" s="2"/>
      <c r="B452" s="27">
        <v>440</v>
      </c>
      <c r="C452" s="28">
        <f t="shared" si="19"/>
        <v>89.582562577076743</v>
      </c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4" customFormat="1" x14ac:dyDescent="0.25">
      <c r="A453" s="2"/>
      <c r="B453" s="27">
        <v>441</v>
      </c>
      <c r="C453" s="28">
        <f t="shared" ref="C453:C512" si="20">(C452+$G$9+IF(MOD(B452,$D$6)=0,$O$5,0))*(1-$U$16)</f>
        <v>89.587549314608538</v>
      </c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4" customFormat="1" x14ac:dyDescent="0.25">
      <c r="A454" s="2"/>
      <c r="B454" s="27">
        <v>442</v>
      </c>
      <c r="C454" s="28">
        <f t="shared" si="20"/>
        <v>89.592478774574531</v>
      </c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4" customFormat="1" x14ac:dyDescent="0.25">
      <c r="A455" s="2"/>
      <c r="B455" s="27">
        <v>443</v>
      </c>
      <c r="C455" s="28">
        <f t="shared" si="20"/>
        <v>89.597351614863683</v>
      </c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4" customFormat="1" x14ac:dyDescent="0.25">
      <c r="A456" s="2"/>
      <c r="B456" s="27">
        <v>444</v>
      </c>
      <c r="C456" s="28">
        <f t="shared" si="20"/>
        <v>89.602168485808448</v>
      </c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4" customFormat="1" x14ac:dyDescent="0.25">
      <c r="A457" s="2"/>
      <c r="B457" s="27">
        <v>445</v>
      </c>
      <c r="C457" s="28">
        <f t="shared" si="20"/>
        <v>89.606930030271585</v>
      </c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4" customFormat="1" x14ac:dyDescent="0.25">
      <c r="A458" s="2"/>
      <c r="B458" s="27">
        <v>446</v>
      </c>
      <c r="C458" s="28">
        <f t="shared" si="20"/>
        <v>89.611636883731933</v>
      </c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4" customFormat="1" x14ac:dyDescent="0.25">
      <c r="A459" s="2"/>
      <c r="B459" s="27">
        <v>447</v>
      </c>
      <c r="C459" s="28">
        <f t="shared" si="20"/>
        <v>89.616289674369227</v>
      </c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4" customFormat="1" x14ac:dyDescent="0.25">
      <c r="A460" s="2"/>
      <c r="B460" s="27">
        <v>448</v>
      </c>
      <c r="C460" s="28">
        <f t="shared" si="20"/>
        <v>89.620889023147967</v>
      </c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4" customFormat="1" x14ac:dyDescent="0.25">
      <c r="A461" s="2"/>
      <c r="B461" s="27">
        <v>449</v>
      </c>
      <c r="C461" s="28">
        <f t="shared" si="20"/>
        <v>89.625435543900238</v>
      </c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4" customFormat="1" x14ac:dyDescent="0.25">
      <c r="A462" s="2"/>
      <c r="B462" s="27">
        <v>450</v>
      </c>
      <c r="C462" s="28">
        <f t="shared" si="20"/>
        <v>89.62992984340768</v>
      </c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4" customFormat="1" x14ac:dyDescent="0.25">
      <c r="A463" s="2"/>
      <c r="B463" s="27">
        <v>451</v>
      </c>
      <c r="C463" s="28">
        <f t="shared" si="20"/>
        <v>89.634372521482462</v>
      </c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4" customFormat="1" x14ac:dyDescent="0.25">
      <c r="A464" s="2"/>
      <c r="B464" s="27">
        <v>452</v>
      </c>
      <c r="C464" s="28">
        <f t="shared" si="20"/>
        <v>89.638764171047285</v>
      </c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4" customFormat="1" x14ac:dyDescent="0.25">
      <c r="A465" s="2"/>
      <c r="B465" s="27">
        <v>453</v>
      </c>
      <c r="C465" s="28">
        <f t="shared" si="20"/>
        <v>89.643105378214599</v>
      </c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4" customFormat="1" x14ac:dyDescent="0.25">
      <c r="A466" s="2"/>
      <c r="B466" s="27">
        <v>454</v>
      </c>
      <c r="C466" s="28">
        <f t="shared" si="20"/>
        <v>89.647396722364746</v>
      </c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4" customFormat="1" x14ac:dyDescent="0.25">
      <c r="A467" s="2"/>
      <c r="B467" s="27">
        <v>455</v>
      </c>
      <c r="C467" s="28">
        <f t="shared" si="20"/>
        <v>89.651638776223322</v>
      </c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4" customFormat="1" x14ac:dyDescent="0.25">
      <c r="A468" s="2"/>
      <c r="B468" s="27">
        <v>456</v>
      </c>
      <c r="C468" s="28">
        <f t="shared" si="20"/>
        <v>89.65583210593762</v>
      </c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4" customFormat="1" x14ac:dyDescent="0.25">
      <c r="A469" s="2"/>
      <c r="B469" s="27">
        <v>457</v>
      </c>
      <c r="C469" s="28">
        <f t="shared" si="20"/>
        <v>89.659977271152158</v>
      </c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4" customFormat="1" x14ac:dyDescent="0.25">
      <c r="A470" s="2"/>
      <c r="B470" s="27">
        <v>458</v>
      </c>
      <c r="C470" s="28">
        <f t="shared" si="20"/>
        <v>89.664074825083418</v>
      </c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4" customFormat="1" x14ac:dyDescent="0.25">
      <c r="A471" s="2"/>
      <c r="B471" s="27">
        <v>459</v>
      </c>
      <c r="C471" s="28">
        <f t="shared" si="20"/>
        <v>89.66812531459361</v>
      </c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4" customFormat="1" x14ac:dyDescent="0.25">
      <c r="A472" s="2"/>
      <c r="B472" s="27">
        <v>460</v>
      </c>
      <c r="C472" s="28">
        <f t="shared" si="20"/>
        <v>89.672129280263732</v>
      </c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4" customFormat="1" x14ac:dyDescent="0.25">
      <c r="A473" s="2"/>
      <c r="B473" s="27">
        <v>461</v>
      </c>
      <c r="C473" s="28">
        <f t="shared" si="20"/>
        <v>89.676087256465664</v>
      </c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4" customFormat="1" x14ac:dyDescent="0.25">
      <c r="A474" s="2"/>
      <c r="B474" s="27">
        <v>462</v>
      </c>
      <c r="C474" s="28">
        <f t="shared" si="20"/>
        <v>89.679999771433486</v>
      </c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4" customFormat="1" x14ac:dyDescent="0.25">
      <c r="A475" s="2"/>
      <c r="B475" s="27">
        <v>463</v>
      </c>
      <c r="C475" s="28">
        <f t="shared" si="20"/>
        <v>89.683867347334029</v>
      </c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4" customFormat="1" x14ac:dyDescent="0.25">
      <c r="A476" s="2"/>
      <c r="B476" s="27">
        <v>464</v>
      </c>
      <c r="C476" s="28">
        <f t="shared" si="20"/>
        <v>89.687690500336487</v>
      </c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4" customFormat="1" x14ac:dyDescent="0.25">
      <c r="A477" s="2"/>
      <c r="B477" s="27">
        <v>465</v>
      </c>
      <c r="C477" s="28">
        <f t="shared" si="20"/>
        <v>89.69146974068137</v>
      </c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4" customFormat="1" x14ac:dyDescent="0.25">
      <c r="A478" s="2"/>
      <c r="B478" s="27">
        <v>466</v>
      </c>
      <c r="C478" s="28">
        <f t="shared" si="20"/>
        <v>89.695205572748577</v>
      </c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4" customFormat="1" x14ac:dyDescent="0.25">
      <c r="A479" s="2"/>
      <c r="B479" s="27">
        <v>467</v>
      </c>
      <c r="C479" s="28">
        <f t="shared" si="20"/>
        <v>89.698898495124695</v>
      </c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4" customFormat="1" x14ac:dyDescent="0.25">
      <c r="A480" s="2"/>
      <c r="B480" s="27">
        <v>468</v>
      </c>
      <c r="C480" s="28">
        <f t="shared" si="20"/>
        <v>89.702549000669563</v>
      </c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4" customFormat="1" x14ac:dyDescent="0.25">
      <c r="A481" s="2"/>
      <c r="B481" s="27">
        <v>469</v>
      </c>
      <c r="C481" s="28">
        <f t="shared" si="20"/>
        <v>89.706157576582044</v>
      </c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4" customFormat="1" x14ac:dyDescent="0.25">
      <c r="A482" s="2"/>
      <c r="B482" s="27">
        <v>470</v>
      </c>
      <c r="C482" s="28">
        <f t="shared" si="20"/>
        <v>89.709724704465032</v>
      </c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4" customFormat="1" x14ac:dyDescent="0.25">
      <c r="A483" s="2"/>
      <c r="B483" s="27">
        <v>471</v>
      </c>
      <c r="C483" s="28">
        <f t="shared" si="20"/>
        <v>89.713250860389763</v>
      </c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4" customFormat="1" x14ac:dyDescent="0.25">
      <c r="A484" s="2"/>
      <c r="B484" s="27">
        <v>472</v>
      </c>
      <c r="C484" s="28">
        <f t="shared" si="20"/>
        <v>89.716736514959308</v>
      </c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4" customFormat="1" x14ac:dyDescent="0.25">
      <c r="A485" s="2"/>
      <c r="B485" s="27">
        <v>473</v>
      </c>
      <c r="C485" s="28">
        <f t="shared" si="20"/>
        <v>89.720182133371409</v>
      </c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4" customFormat="1" x14ac:dyDescent="0.25">
      <c r="A486" s="2"/>
      <c r="B486" s="27">
        <v>474</v>
      </c>
      <c r="C486" s="28">
        <f t="shared" si="20"/>
        <v>89.723588175480558</v>
      </c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4" customFormat="1" x14ac:dyDescent="0.25">
      <c r="A487" s="2"/>
      <c r="B487" s="27">
        <v>475</v>
      </c>
      <c r="C487" s="28">
        <f t="shared" si="20"/>
        <v>89.726955095859367</v>
      </c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4" customFormat="1" x14ac:dyDescent="0.25">
      <c r="A488" s="2"/>
      <c r="B488" s="27">
        <v>476</v>
      </c>
      <c r="C488" s="28">
        <f t="shared" si="20"/>
        <v>89.730283343859227</v>
      </c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4" customFormat="1" x14ac:dyDescent="0.25">
      <c r="A489" s="2"/>
      <c r="B489" s="27">
        <v>477</v>
      </c>
      <c r="C489" s="28">
        <f t="shared" si="20"/>
        <v>89.733573363670303</v>
      </c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4" customFormat="1" x14ac:dyDescent="0.25">
      <c r="A490" s="2"/>
      <c r="B490" s="27">
        <v>478</v>
      </c>
      <c r="C490" s="28">
        <f t="shared" si="20"/>
        <v>89.73682559438079</v>
      </c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4" customFormat="1" x14ac:dyDescent="0.25">
      <c r="A491" s="2"/>
      <c r="B491" s="27">
        <v>479</v>
      </c>
      <c r="C491" s="28">
        <f t="shared" si="20"/>
        <v>89.740040470035524</v>
      </c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4" customFormat="1" x14ac:dyDescent="0.25">
      <c r="A492" s="2"/>
      <c r="B492" s="27">
        <v>480</v>
      </c>
      <c r="C492" s="28">
        <f t="shared" si="20"/>
        <v>89.743218419693918</v>
      </c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4" customFormat="1" x14ac:dyDescent="0.25">
      <c r="A493" s="2"/>
      <c r="B493" s="27">
        <v>481</v>
      </c>
      <c r="C493" s="28">
        <f t="shared" si="20"/>
        <v>89.746359867487215</v>
      </c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4" customFormat="1" x14ac:dyDescent="0.25">
      <c r="A494" s="2"/>
      <c r="B494" s="27">
        <v>482</v>
      </c>
      <c r="C494" s="28">
        <f t="shared" si="20"/>
        <v>89.749465232675107</v>
      </c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4" customFormat="1" x14ac:dyDescent="0.25">
      <c r="A495" s="2"/>
      <c r="B495" s="27">
        <v>483</v>
      </c>
      <c r="C495" s="28">
        <f t="shared" si="20"/>
        <v>89.752534929701653</v>
      </c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4" customFormat="1" x14ac:dyDescent="0.25">
      <c r="A496" s="2"/>
      <c r="B496" s="27">
        <v>484</v>
      </c>
      <c r="C496" s="28">
        <f t="shared" si="20"/>
        <v>89.755569368250619</v>
      </c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4" customFormat="1" x14ac:dyDescent="0.25">
      <c r="A497" s="2"/>
      <c r="B497" s="27">
        <v>485</v>
      </c>
      <c r="C497" s="28">
        <f t="shared" si="20"/>
        <v>89.75856895330017</v>
      </c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4" customFormat="1" x14ac:dyDescent="0.25">
      <c r="A498" s="2"/>
      <c r="B498" s="27">
        <v>486</v>
      </c>
      <c r="C498" s="28">
        <f t="shared" si="20"/>
        <v>89.761534085176905</v>
      </c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4" customFormat="1" x14ac:dyDescent="0.25">
      <c r="A499" s="2"/>
      <c r="B499" s="27">
        <v>487</v>
      </c>
      <c r="C499" s="28">
        <f t="shared" si="20"/>
        <v>89.764465159609244</v>
      </c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4" customFormat="1" x14ac:dyDescent="0.25">
      <c r="A500" s="2"/>
      <c r="B500" s="27">
        <v>488</v>
      </c>
      <c r="C500" s="28">
        <f t="shared" si="20"/>
        <v>89.76736256778031</v>
      </c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4" customFormat="1" x14ac:dyDescent="0.25">
      <c r="A501" s="2"/>
      <c r="B501" s="27">
        <v>489</v>
      </c>
      <c r="C501" s="28">
        <f t="shared" si="20"/>
        <v>89.770226696380092</v>
      </c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4" customFormat="1" x14ac:dyDescent="0.25">
      <c r="A502" s="2"/>
      <c r="B502" s="27">
        <v>490</v>
      </c>
      <c r="C502" s="28">
        <f t="shared" si="20"/>
        <v>89.773057927657078</v>
      </c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4" customFormat="1" x14ac:dyDescent="0.25">
      <c r="A503" s="2"/>
      <c r="B503" s="27">
        <v>491</v>
      </c>
      <c r="C503" s="28">
        <f t="shared" si="20"/>
        <v>89.775856639469239</v>
      </c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4" customFormat="1" x14ac:dyDescent="0.25">
      <c r="A504" s="2"/>
      <c r="B504" s="27">
        <v>492</v>
      </c>
      <c r="C504" s="28">
        <f t="shared" si="20"/>
        <v>89.778623205334483</v>
      </c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4" customFormat="1" x14ac:dyDescent="0.25">
      <c r="A505" s="2"/>
      <c r="B505" s="27">
        <v>493</v>
      </c>
      <c r="C505" s="28">
        <f t="shared" si="20"/>
        <v>89.781357994480501</v>
      </c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4" customFormat="1" x14ac:dyDescent="0.25">
      <c r="A506" s="2"/>
      <c r="B506" s="27">
        <v>494</v>
      </c>
      <c r="C506" s="28">
        <f t="shared" si="20"/>
        <v>89.784061371894055</v>
      </c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4" customFormat="1" x14ac:dyDescent="0.25">
      <c r="A507" s="2"/>
      <c r="B507" s="27">
        <v>495</v>
      </c>
      <c r="C507" s="28">
        <f t="shared" si="20"/>
        <v>89.786733698369659</v>
      </c>
      <c r="F507" s="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4" customFormat="1" x14ac:dyDescent="0.25">
      <c r="A508" s="2"/>
      <c r="B508" s="27">
        <v>496</v>
      </c>
      <c r="C508" s="28">
        <f t="shared" si="20"/>
        <v>89.78937533055776</v>
      </c>
      <c r="F508" s="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4" customFormat="1" x14ac:dyDescent="0.25">
      <c r="A509" s="2"/>
      <c r="B509" s="27">
        <v>497</v>
      </c>
      <c r="C509" s="28">
        <f t="shared" si="20"/>
        <v>89.791986621012313</v>
      </c>
      <c r="F509" s="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s="4" customFormat="1" x14ac:dyDescent="0.25">
      <c r="A510" s="2"/>
      <c r="B510" s="27">
        <v>498</v>
      </c>
      <c r="C510" s="28">
        <f t="shared" si="20"/>
        <v>89.794567918237846</v>
      </c>
      <c r="F510" s="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s="4" customFormat="1" x14ac:dyDescent="0.25">
      <c r="A511" s="2"/>
      <c r="B511" s="27">
        <v>499</v>
      </c>
      <c r="C511" s="28">
        <f t="shared" si="20"/>
        <v>89.797119566735986</v>
      </c>
      <c r="F511" s="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s="4" customFormat="1" x14ac:dyDescent="0.25">
      <c r="A512" s="2"/>
      <c r="B512" s="27">
        <v>500</v>
      </c>
      <c r="C512" s="28">
        <f t="shared" si="20"/>
        <v>89.799641907051409</v>
      </c>
      <c r="F512" s="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s="4" customFormat="1" x14ac:dyDescent="0.25">
      <c r="A513" s="2"/>
      <c r="B513" s="24"/>
      <c r="C513" s="34"/>
      <c r="F513" s="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s="4" customFormat="1" x14ac:dyDescent="0.25">
      <c r="A514" s="2"/>
      <c r="B514" s="24"/>
      <c r="C514" s="34"/>
      <c r="F514" s="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s="4" customFormat="1" x14ac:dyDescent="0.25">
      <c r="A515" s="2"/>
      <c r="B515" s="24"/>
      <c r="C515" s="34"/>
      <c r="F515" s="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s="4" customFormat="1" x14ac:dyDescent="0.25">
      <c r="A516" s="2"/>
      <c r="B516" s="24"/>
      <c r="C516" s="34"/>
      <c r="F516" s="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s="4" customFormat="1" x14ac:dyDescent="0.25">
      <c r="A517" s="2"/>
      <c r="B517" s="24"/>
      <c r="C517" s="34"/>
      <c r="F517" s="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s="4" customFormat="1" x14ac:dyDescent="0.25">
      <c r="A518" s="2"/>
      <c r="B518" s="24"/>
      <c r="C518" s="34"/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s="4" customFormat="1" x14ac:dyDescent="0.25">
      <c r="A519" s="2"/>
      <c r="B519" s="24"/>
      <c r="C519" s="34"/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s="4" customFormat="1" x14ac:dyDescent="0.25">
      <c r="A520" s="2"/>
      <c r="B520" s="24"/>
      <c r="C520" s="34"/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s="4" customFormat="1" x14ac:dyDescent="0.25">
      <c r="A521" s="2"/>
      <c r="B521" s="24"/>
      <c r="C521" s="34"/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s="4" customFormat="1" x14ac:dyDescent="0.25">
      <c r="A522" s="2"/>
      <c r="B522" s="24"/>
      <c r="C522" s="34"/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s="4" customFormat="1" x14ac:dyDescent="0.25">
      <c r="A523" s="2"/>
      <c r="B523" s="24"/>
      <c r="C523" s="34"/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s="4" customFormat="1" x14ac:dyDescent="0.25">
      <c r="A524" s="2"/>
      <c r="B524" s="24"/>
      <c r="C524" s="34"/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s="4" customFormat="1" x14ac:dyDescent="0.25">
      <c r="A525" s="2"/>
      <c r="B525" s="24"/>
      <c r="C525" s="34"/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s="4" customFormat="1" x14ac:dyDescent="0.25">
      <c r="A526" s="2"/>
      <c r="B526" s="24"/>
      <c r="C526" s="34"/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s="4" customFormat="1" x14ac:dyDescent="0.25">
      <c r="A527" s="2"/>
      <c r="B527" s="24"/>
      <c r="C527" s="34"/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s="4" customFormat="1" x14ac:dyDescent="0.25">
      <c r="A528" s="2"/>
      <c r="B528" s="24"/>
      <c r="C528" s="34"/>
      <c r="F528" s="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s="4" customFormat="1" x14ac:dyDescent="0.25">
      <c r="A529" s="2"/>
      <c r="B529" s="24"/>
      <c r="C529" s="34"/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s="4" customFormat="1" x14ac:dyDescent="0.25">
      <c r="A530" s="2"/>
      <c r="B530" s="24"/>
      <c r="C530" s="34"/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s="4" customFormat="1" x14ac:dyDescent="0.25">
      <c r="A531" s="2"/>
      <c r="B531" s="24"/>
      <c r="C531" s="34"/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s="4" customFormat="1" x14ac:dyDescent="0.25">
      <c r="A532" s="2"/>
      <c r="B532" s="24"/>
      <c r="C532" s="34"/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s="4" customFormat="1" x14ac:dyDescent="0.25">
      <c r="A533" s="2"/>
      <c r="B533" s="24"/>
      <c r="C533" s="34"/>
      <c r="F533" s="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s="4" customFormat="1" x14ac:dyDescent="0.25">
      <c r="A534" s="2"/>
      <c r="B534" s="24"/>
      <c r="C534" s="34"/>
      <c r="F534" s="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s="4" customFormat="1" x14ac:dyDescent="0.25">
      <c r="A535" s="2"/>
      <c r="B535" s="24"/>
      <c r="C535" s="34"/>
      <c r="F535" s="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s="4" customFormat="1" x14ac:dyDescent="0.25">
      <c r="A536" s="2"/>
      <c r="B536" s="24"/>
      <c r="C536" s="34"/>
      <c r="F536" s="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s="4" customFormat="1" x14ac:dyDescent="0.25">
      <c r="A537" s="2"/>
      <c r="B537" s="24"/>
      <c r="C537" s="34"/>
      <c r="F537" s="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s="4" customFormat="1" x14ac:dyDescent="0.25">
      <c r="A538" s="2"/>
      <c r="B538" s="24"/>
      <c r="C538" s="34"/>
      <c r="F538" s="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s="4" customFormat="1" x14ac:dyDescent="0.25">
      <c r="A539" s="2"/>
      <c r="B539" s="24"/>
      <c r="C539" s="34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s="4" customFormat="1" x14ac:dyDescent="0.25">
      <c r="A540" s="2"/>
      <c r="B540" s="24"/>
      <c r="C540" s="34"/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s="4" customFormat="1" x14ac:dyDescent="0.25">
      <c r="A541" s="2"/>
      <c r="B541" s="24"/>
      <c r="C541" s="34"/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s="4" customFormat="1" x14ac:dyDescent="0.25">
      <c r="A542" s="2"/>
      <c r="B542" s="24"/>
      <c r="C542" s="34"/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s="4" customFormat="1" x14ac:dyDescent="0.25">
      <c r="A543" s="2"/>
      <c r="B543" s="24"/>
      <c r="C543" s="34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s="4" customFormat="1" x14ac:dyDescent="0.25">
      <c r="A544" s="2"/>
      <c r="B544" s="24"/>
      <c r="C544" s="34"/>
      <c r="F544" s="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s="4" customFormat="1" x14ac:dyDescent="0.25">
      <c r="A545" s="2"/>
      <c r="B545" s="24"/>
      <c r="C545" s="34"/>
      <c r="F545" s="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s="4" customFormat="1" x14ac:dyDescent="0.25">
      <c r="A546" s="2"/>
      <c r="B546" s="24"/>
      <c r="C546" s="34"/>
      <c r="F546" s="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s="4" customFormat="1" x14ac:dyDescent="0.25">
      <c r="A547" s="2"/>
      <c r="B547" s="24"/>
      <c r="C547" s="34"/>
      <c r="F547" s="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s="4" customFormat="1" x14ac:dyDescent="0.25">
      <c r="A548" s="2"/>
      <c r="B548" s="24"/>
      <c r="C548" s="34"/>
      <c r="F548" s="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s="4" customFormat="1" x14ac:dyDescent="0.25">
      <c r="A549" s="2"/>
      <c r="B549" s="24"/>
      <c r="C549" s="34"/>
      <c r="F549" s="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s="4" customFormat="1" x14ac:dyDescent="0.25">
      <c r="A550" s="2"/>
      <c r="B550" s="24"/>
      <c r="C550" s="34"/>
      <c r="F550" s="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s="4" customFormat="1" x14ac:dyDescent="0.25">
      <c r="A551" s="2"/>
      <c r="B551" s="24"/>
      <c r="C551" s="34"/>
      <c r="F551" s="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s="4" customFormat="1" x14ac:dyDescent="0.25">
      <c r="A552" s="2"/>
      <c r="B552" s="24"/>
      <c r="C552" s="34"/>
      <c r="F552" s="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s="4" customFormat="1" x14ac:dyDescent="0.25">
      <c r="A553" s="2"/>
      <c r="B553" s="24"/>
      <c r="C553" s="34"/>
      <c r="F553" s="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s="4" customFormat="1" x14ac:dyDescent="0.25">
      <c r="A554" s="2"/>
      <c r="B554" s="24"/>
      <c r="C554" s="34"/>
      <c r="F554" s="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s="4" customFormat="1" x14ac:dyDescent="0.25">
      <c r="A555" s="2"/>
      <c r="B555" s="24"/>
      <c r="C555" s="34"/>
      <c r="F555" s="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s="4" customFormat="1" x14ac:dyDescent="0.25">
      <c r="A556" s="2"/>
      <c r="B556" s="24"/>
      <c r="C556" s="34"/>
      <c r="F556" s="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s="4" customFormat="1" x14ac:dyDescent="0.25">
      <c r="A557" s="2"/>
      <c r="B557" s="24"/>
      <c r="C557" s="34"/>
      <c r="F557" s="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s="4" customFormat="1" x14ac:dyDescent="0.25">
      <c r="A558" s="2"/>
      <c r="B558" s="24"/>
      <c r="C558" s="34"/>
      <c r="F558" s="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s="4" customFormat="1" x14ac:dyDescent="0.25">
      <c r="A559" s="2"/>
      <c r="B559" s="24"/>
      <c r="C559" s="34"/>
      <c r="F559" s="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s="4" customFormat="1" x14ac:dyDescent="0.25">
      <c r="A560" s="2"/>
      <c r="B560" s="24"/>
      <c r="C560" s="34"/>
      <c r="F560" s="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s="4" customFormat="1" x14ac:dyDescent="0.25">
      <c r="A561" s="2"/>
      <c r="B561" s="24"/>
      <c r="C561" s="34"/>
      <c r="F561" s="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s="4" customFormat="1" x14ac:dyDescent="0.25">
      <c r="A562" s="2"/>
      <c r="B562" s="24"/>
      <c r="C562" s="34"/>
      <c r="F562" s="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s="4" customFormat="1" x14ac:dyDescent="0.25">
      <c r="A563" s="2"/>
      <c r="B563" s="24"/>
      <c r="C563" s="34"/>
      <c r="F563" s="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s="4" customFormat="1" x14ac:dyDescent="0.25">
      <c r="A564" s="2"/>
      <c r="B564" s="24"/>
      <c r="C564" s="34"/>
      <c r="F564" s="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s="4" customFormat="1" x14ac:dyDescent="0.25">
      <c r="A565" s="2"/>
      <c r="B565" s="24"/>
      <c r="C565" s="34"/>
      <c r="F565" s="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s="4" customFormat="1" x14ac:dyDescent="0.25">
      <c r="A566" s="2"/>
      <c r="B566" s="24"/>
      <c r="C566" s="34"/>
      <c r="F566" s="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s="4" customFormat="1" x14ac:dyDescent="0.25">
      <c r="A567" s="2"/>
      <c r="B567" s="24"/>
      <c r="C567" s="34"/>
      <c r="F567" s="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s="4" customFormat="1" x14ac:dyDescent="0.25">
      <c r="A568" s="2"/>
      <c r="B568" s="24"/>
      <c r="C568" s="34"/>
      <c r="F568" s="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s="4" customFormat="1" x14ac:dyDescent="0.25">
      <c r="A569" s="2"/>
      <c r="B569" s="24"/>
      <c r="C569" s="34"/>
      <c r="F569" s="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s="4" customFormat="1" x14ac:dyDescent="0.25">
      <c r="A570" s="2"/>
      <c r="B570" s="24"/>
      <c r="C570" s="34"/>
      <c r="F570" s="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s="4" customFormat="1" x14ac:dyDescent="0.25">
      <c r="A571" s="2"/>
      <c r="B571" s="24"/>
      <c r="C571" s="34"/>
      <c r="F571" s="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s="4" customFormat="1" x14ac:dyDescent="0.25">
      <c r="A572" s="2"/>
      <c r="B572" s="24"/>
      <c r="C572" s="34"/>
      <c r="F572" s="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s="4" customFormat="1" x14ac:dyDescent="0.25">
      <c r="A573" s="2"/>
      <c r="B573" s="24"/>
      <c r="C573" s="34"/>
      <c r="F573" s="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s="4" customFormat="1" x14ac:dyDescent="0.25">
      <c r="A574" s="2"/>
      <c r="B574" s="24"/>
      <c r="C574" s="34"/>
      <c r="F574" s="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s="4" customFormat="1" x14ac:dyDescent="0.25">
      <c r="A575" s="2"/>
      <c r="B575" s="24"/>
      <c r="C575" s="34"/>
      <c r="F575" s="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s="4" customFormat="1" x14ac:dyDescent="0.25">
      <c r="A576" s="2"/>
      <c r="B576" s="24"/>
      <c r="C576" s="34"/>
      <c r="F576" s="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s="4" customFormat="1" x14ac:dyDescent="0.25">
      <c r="A577" s="2"/>
      <c r="B577" s="24"/>
      <c r="C577" s="34"/>
      <c r="F577" s="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s="4" customFormat="1" x14ac:dyDescent="0.25">
      <c r="A578" s="2"/>
      <c r="B578" s="24"/>
      <c r="C578" s="34"/>
      <c r="F578" s="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s="4" customFormat="1" x14ac:dyDescent="0.25">
      <c r="A579" s="2"/>
      <c r="B579" s="24"/>
      <c r="C579" s="34"/>
      <c r="F579" s="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s="4" customFormat="1" x14ac:dyDescent="0.25">
      <c r="A580" s="2"/>
      <c r="B580" s="24"/>
      <c r="C580" s="34"/>
      <c r="F580" s="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s="4" customFormat="1" x14ac:dyDescent="0.25">
      <c r="A581" s="2"/>
      <c r="B581" s="24"/>
      <c r="C581" s="34"/>
      <c r="F581" s="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s="4" customFormat="1" x14ac:dyDescent="0.25">
      <c r="A582" s="2"/>
      <c r="B582" s="24"/>
      <c r="C582" s="34"/>
      <c r="F582" s="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s="4" customFormat="1" x14ac:dyDescent="0.25">
      <c r="A583" s="2"/>
      <c r="B583" s="24"/>
      <c r="C583" s="34"/>
      <c r="F583" s="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s="4" customFormat="1" x14ac:dyDescent="0.25">
      <c r="A584" s="2"/>
      <c r="B584" s="24"/>
      <c r="C584" s="34"/>
      <c r="F584" s="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s="4" customFormat="1" x14ac:dyDescent="0.25">
      <c r="A585" s="2"/>
      <c r="B585" s="24"/>
      <c r="C585" s="34"/>
      <c r="F585" s="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s="4" customFormat="1" x14ac:dyDescent="0.25">
      <c r="A586" s="2"/>
      <c r="B586" s="24"/>
      <c r="C586" s="34"/>
      <c r="F586" s="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s="4" customFormat="1" x14ac:dyDescent="0.25">
      <c r="A587" s="2"/>
      <c r="B587" s="24"/>
      <c r="C587" s="34"/>
      <c r="F587" s="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s="4" customFormat="1" x14ac:dyDescent="0.25">
      <c r="A588" s="2"/>
      <c r="B588" s="24"/>
      <c r="C588" s="34"/>
      <c r="F588" s="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s="4" customFormat="1" x14ac:dyDescent="0.25">
      <c r="A589" s="2"/>
      <c r="B589" s="24"/>
      <c r="C589" s="34"/>
      <c r="F589" s="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s="4" customFormat="1" x14ac:dyDescent="0.25">
      <c r="A590" s="2"/>
      <c r="B590" s="24"/>
      <c r="C590" s="34"/>
      <c r="F590" s="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s="4" customFormat="1" x14ac:dyDescent="0.25">
      <c r="A591" s="2"/>
      <c r="B591" s="24"/>
      <c r="C591" s="34"/>
      <c r="F591" s="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s="4" customFormat="1" x14ac:dyDescent="0.25">
      <c r="A592" s="2"/>
      <c r="B592" s="24"/>
      <c r="C592" s="34"/>
      <c r="F592" s="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s="4" customFormat="1" x14ac:dyDescent="0.25">
      <c r="A593" s="2"/>
      <c r="B593" s="24"/>
      <c r="C593" s="34"/>
      <c r="F593" s="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s="4" customFormat="1" x14ac:dyDescent="0.25">
      <c r="A594" s="2"/>
      <c r="B594" s="24"/>
      <c r="C594" s="34"/>
      <c r="F594" s="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s="4" customFormat="1" x14ac:dyDescent="0.25">
      <c r="A595" s="2"/>
      <c r="B595" s="24"/>
      <c r="C595" s="34"/>
      <c r="F595" s="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s="4" customFormat="1" x14ac:dyDescent="0.25">
      <c r="A596" s="2"/>
      <c r="B596" s="24"/>
      <c r="C596" s="34"/>
      <c r="F596" s="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s="4" customFormat="1" x14ac:dyDescent="0.25">
      <c r="A597" s="2"/>
      <c r="B597" s="24"/>
      <c r="C597" s="34"/>
      <c r="F597" s="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s="4" customFormat="1" x14ac:dyDescent="0.25">
      <c r="A598" s="2"/>
      <c r="B598" s="24"/>
      <c r="C598" s="34"/>
      <c r="F598" s="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s="4" customFormat="1" x14ac:dyDescent="0.25">
      <c r="A599" s="2"/>
      <c r="B599" s="24"/>
      <c r="C599" s="34"/>
      <c r="F599" s="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s="4" customFormat="1" x14ac:dyDescent="0.25">
      <c r="A600" s="2"/>
      <c r="B600" s="24"/>
      <c r="C600" s="34"/>
      <c r="F600" s="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s="4" customFormat="1" x14ac:dyDescent="0.25">
      <c r="A601" s="2"/>
      <c r="B601" s="24"/>
      <c r="C601" s="34"/>
      <c r="F601" s="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s="4" customFormat="1" x14ac:dyDescent="0.25">
      <c r="A602" s="2"/>
      <c r="B602" s="24"/>
      <c r="C602" s="34"/>
      <c r="F602" s="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s="4" customFormat="1" x14ac:dyDescent="0.25">
      <c r="A603" s="2"/>
      <c r="B603" s="24"/>
      <c r="C603" s="34"/>
      <c r="F603" s="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s="4" customFormat="1" x14ac:dyDescent="0.25">
      <c r="A604" s="2"/>
      <c r="B604" s="24"/>
      <c r="C604" s="34"/>
      <c r="F604" s="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s="4" customFormat="1" x14ac:dyDescent="0.25">
      <c r="A605" s="2"/>
      <c r="B605" s="24"/>
      <c r="C605" s="34"/>
      <c r="F605" s="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s="4" customFormat="1" x14ac:dyDescent="0.25">
      <c r="A606" s="2"/>
      <c r="B606" s="24"/>
      <c r="C606" s="34"/>
      <c r="F606" s="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s="4" customFormat="1" x14ac:dyDescent="0.25">
      <c r="A607" s="2"/>
      <c r="B607" s="24"/>
      <c r="C607" s="34"/>
      <c r="F607" s="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s="4" customFormat="1" x14ac:dyDescent="0.25">
      <c r="A608" s="2"/>
      <c r="B608" s="24"/>
      <c r="C608" s="34"/>
      <c r="F608" s="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s="4" customFormat="1" x14ac:dyDescent="0.25">
      <c r="A609" s="2"/>
      <c r="B609" s="24"/>
      <c r="C609" s="34"/>
      <c r="F609" s="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s="4" customFormat="1" x14ac:dyDescent="0.25">
      <c r="A610" s="2"/>
      <c r="B610" s="24"/>
      <c r="C610" s="34"/>
      <c r="F610" s="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s="4" customFormat="1" x14ac:dyDescent="0.25">
      <c r="A611" s="2"/>
      <c r="B611" s="24"/>
      <c r="C611" s="34"/>
      <c r="F611" s="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s="4" customFormat="1" x14ac:dyDescent="0.25">
      <c r="A612" s="2"/>
      <c r="B612" s="24"/>
      <c r="C612" s="34"/>
      <c r="F612" s="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s="4" customFormat="1" x14ac:dyDescent="0.25">
      <c r="A613" s="2"/>
      <c r="B613" s="24"/>
      <c r="C613" s="34"/>
      <c r="F613" s="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s="4" customFormat="1" x14ac:dyDescent="0.25">
      <c r="A614" s="2"/>
      <c r="B614" s="24"/>
      <c r="C614" s="34"/>
      <c r="F614" s="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s="4" customFormat="1" x14ac:dyDescent="0.25">
      <c r="A615" s="2"/>
      <c r="B615" s="24"/>
      <c r="C615" s="34"/>
      <c r="F615" s="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s="4" customFormat="1" x14ac:dyDescent="0.25">
      <c r="A616" s="2"/>
      <c r="B616" s="24"/>
      <c r="C616" s="34"/>
      <c r="F616" s="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s="4" customFormat="1" x14ac:dyDescent="0.25">
      <c r="A617" s="2"/>
      <c r="B617" s="24"/>
      <c r="C617" s="34"/>
      <c r="F617" s="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s="4" customFormat="1" x14ac:dyDescent="0.25">
      <c r="A618" s="2"/>
      <c r="B618" s="24"/>
      <c r="C618" s="34"/>
      <c r="F618" s="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s="4" customFormat="1" x14ac:dyDescent="0.25">
      <c r="A619" s="2"/>
      <c r="B619" s="24"/>
      <c r="C619" s="34"/>
      <c r="F619" s="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s="4" customFormat="1" x14ac:dyDescent="0.25">
      <c r="A620" s="2"/>
      <c r="B620" s="24"/>
      <c r="C620" s="34"/>
      <c r="F620" s="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s="4" customFormat="1" x14ac:dyDescent="0.25">
      <c r="A621" s="2"/>
      <c r="B621" s="24"/>
      <c r="C621" s="34"/>
      <c r="F621" s="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s="4" customFormat="1" x14ac:dyDescent="0.25">
      <c r="A622" s="2"/>
      <c r="B622" s="24"/>
      <c r="C622" s="34"/>
      <c r="F622" s="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s="4" customFormat="1" x14ac:dyDescent="0.25">
      <c r="A623" s="2"/>
      <c r="B623" s="24"/>
      <c r="C623" s="34"/>
      <c r="F623" s="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s="4" customFormat="1" x14ac:dyDescent="0.25">
      <c r="A624" s="2"/>
      <c r="B624" s="24"/>
      <c r="C624" s="34"/>
      <c r="F624" s="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s="4" customFormat="1" x14ac:dyDescent="0.25">
      <c r="A625" s="2"/>
      <c r="B625" s="24"/>
      <c r="C625" s="34"/>
      <c r="F625" s="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s="4" customFormat="1" x14ac:dyDescent="0.25">
      <c r="A626" s="2"/>
      <c r="B626" s="24"/>
      <c r="C626" s="34"/>
      <c r="F626" s="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s="4" customFormat="1" x14ac:dyDescent="0.25">
      <c r="A627" s="2"/>
      <c r="B627" s="24"/>
      <c r="C627" s="34"/>
      <c r="F627" s="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s="4" customFormat="1" x14ac:dyDescent="0.25">
      <c r="A628" s="2"/>
      <c r="B628" s="24"/>
      <c r="C628" s="34"/>
      <c r="F628" s="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s="4" customFormat="1" x14ac:dyDescent="0.25">
      <c r="A629" s="2"/>
      <c r="B629" s="24"/>
      <c r="C629" s="34"/>
      <c r="F629" s="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s="4" customFormat="1" x14ac:dyDescent="0.25">
      <c r="A630" s="2"/>
      <c r="B630" s="24"/>
      <c r="C630" s="34"/>
      <c r="F630" s="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s="4" customFormat="1" x14ac:dyDescent="0.25">
      <c r="A631" s="2"/>
      <c r="B631" s="24"/>
      <c r="C631" s="34"/>
      <c r="F631" s="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s="4" customFormat="1" x14ac:dyDescent="0.25">
      <c r="A632" s="2"/>
      <c r="B632" s="24"/>
      <c r="C632" s="34"/>
      <c r="F632" s="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s="4" customFormat="1" x14ac:dyDescent="0.25">
      <c r="A633" s="2"/>
      <c r="B633" s="24"/>
      <c r="C633" s="34"/>
      <c r="F633" s="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s="4" customFormat="1" x14ac:dyDescent="0.25">
      <c r="A634" s="2"/>
      <c r="B634" s="24"/>
      <c r="C634" s="34"/>
      <c r="F634" s="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s="4" customFormat="1" x14ac:dyDescent="0.25">
      <c r="A635" s="2"/>
      <c r="B635" s="24"/>
      <c r="C635" s="34"/>
      <c r="F635" s="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s="4" customFormat="1" x14ac:dyDescent="0.25">
      <c r="A636" s="2"/>
      <c r="B636" s="24"/>
      <c r="C636" s="34"/>
      <c r="F636" s="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s="4" customFormat="1" x14ac:dyDescent="0.25">
      <c r="A637" s="2"/>
      <c r="B637" s="24"/>
      <c r="C637" s="34"/>
      <c r="F637" s="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s="4" customFormat="1" x14ac:dyDescent="0.25">
      <c r="A638" s="2"/>
      <c r="B638" s="24"/>
      <c r="C638" s="34"/>
      <c r="F638" s="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s="4" customFormat="1" x14ac:dyDescent="0.25">
      <c r="A639" s="2"/>
      <c r="B639" s="24"/>
      <c r="C639" s="34"/>
      <c r="F639" s="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s="4" customFormat="1" x14ac:dyDescent="0.25">
      <c r="A640" s="2"/>
      <c r="B640" s="24"/>
      <c r="C640" s="34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s="4" customFormat="1" x14ac:dyDescent="0.25">
      <c r="A641" s="2"/>
      <c r="B641" s="24"/>
      <c r="C641" s="34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s="4" customFormat="1" x14ac:dyDescent="0.25">
      <c r="A642" s="2"/>
      <c r="B642" s="24"/>
      <c r="C642" s="34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s="4" customFormat="1" x14ac:dyDescent="0.25">
      <c r="A643" s="2"/>
      <c r="B643" s="24"/>
      <c r="C643" s="34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s="4" customFormat="1" x14ac:dyDescent="0.25">
      <c r="A644" s="2"/>
      <c r="B644" s="24"/>
      <c r="C644" s="34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s="4" customFormat="1" x14ac:dyDescent="0.25">
      <c r="A645" s="2"/>
      <c r="B645" s="24"/>
      <c r="C645" s="34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s="4" customFormat="1" x14ac:dyDescent="0.25">
      <c r="A646" s="2"/>
      <c r="B646" s="24"/>
      <c r="C646" s="34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s="4" customFormat="1" x14ac:dyDescent="0.25">
      <c r="A647" s="2"/>
      <c r="B647" s="24"/>
      <c r="C647" s="34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s="4" customFormat="1" x14ac:dyDescent="0.25">
      <c r="A648" s="2"/>
      <c r="B648" s="24"/>
      <c r="C648" s="34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s="4" customFormat="1" x14ac:dyDescent="0.25">
      <c r="A649" s="2"/>
      <c r="B649" s="24"/>
      <c r="C649" s="34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s="4" customFormat="1" x14ac:dyDescent="0.25">
      <c r="A650" s="2"/>
      <c r="B650" s="24"/>
      <c r="C650" s="34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s="4" customFormat="1" x14ac:dyDescent="0.25">
      <c r="A651" s="2"/>
      <c r="B651" s="24"/>
      <c r="C651" s="34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s="4" customFormat="1" x14ac:dyDescent="0.25">
      <c r="A652" s="2"/>
      <c r="B652" s="24"/>
      <c r="C652" s="34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s="4" customFormat="1" x14ac:dyDescent="0.25">
      <c r="A653" s="2"/>
      <c r="B653" s="24"/>
      <c r="C653" s="34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s="4" customFormat="1" x14ac:dyDescent="0.25">
      <c r="A654" s="2"/>
      <c r="B654" s="24"/>
      <c r="C654" s="34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s="4" customFormat="1" x14ac:dyDescent="0.25">
      <c r="A655" s="2"/>
      <c r="B655" s="24"/>
      <c r="C655" s="34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s="4" customFormat="1" x14ac:dyDescent="0.25">
      <c r="A656" s="2"/>
      <c r="B656" s="24"/>
      <c r="C656" s="34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s="4" customFormat="1" x14ac:dyDescent="0.25">
      <c r="A657" s="2"/>
      <c r="B657" s="24"/>
      <c r="C657" s="34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s="4" customFormat="1" x14ac:dyDescent="0.25">
      <c r="A658" s="2"/>
      <c r="B658" s="24"/>
      <c r="C658" s="34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s="4" customFormat="1" x14ac:dyDescent="0.25">
      <c r="A659" s="2"/>
      <c r="B659" s="24"/>
      <c r="C659" s="34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s="4" customFormat="1" x14ac:dyDescent="0.25">
      <c r="A660" s="2"/>
      <c r="B660" s="24"/>
      <c r="C660" s="34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s="4" customFormat="1" x14ac:dyDescent="0.25">
      <c r="A661" s="2"/>
      <c r="B661" s="24"/>
      <c r="C661" s="34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s="4" customFormat="1" x14ac:dyDescent="0.25">
      <c r="A662" s="2"/>
      <c r="B662" s="24"/>
      <c r="C662" s="34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s="4" customFormat="1" x14ac:dyDescent="0.25">
      <c r="A663" s="2"/>
      <c r="B663" s="24"/>
      <c r="C663" s="34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s="4" customFormat="1" x14ac:dyDescent="0.25">
      <c r="A664" s="2"/>
      <c r="B664" s="24"/>
      <c r="C664" s="34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s="4" customFormat="1" x14ac:dyDescent="0.25">
      <c r="A665" s="2"/>
      <c r="B665" s="24"/>
      <c r="C665" s="34"/>
      <c r="F665" s="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s="4" customFormat="1" x14ac:dyDescent="0.25">
      <c r="A666" s="2"/>
      <c r="B666" s="24"/>
      <c r="C666" s="34"/>
      <c r="F666" s="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s="4" customFormat="1" x14ac:dyDescent="0.25">
      <c r="A667" s="2"/>
      <c r="B667" s="24"/>
      <c r="C667" s="34"/>
      <c r="F667" s="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s="4" customFormat="1" x14ac:dyDescent="0.25">
      <c r="A668" s="2"/>
      <c r="B668" s="24"/>
      <c r="C668" s="34"/>
      <c r="F668" s="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s="4" customFormat="1" x14ac:dyDescent="0.25">
      <c r="A669" s="2"/>
      <c r="B669" s="24"/>
      <c r="C669" s="34"/>
      <c r="F669" s="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s="4" customFormat="1" x14ac:dyDescent="0.25">
      <c r="A670" s="2"/>
      <c r="B670" s="24"/>
      <c r="C670" s="34"/>
      <c r="F670" s="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s="4" customFormat="1" x14ac:dyDescent="0.25">
      <c r="A671" s="2"/>
      <c r="B671" s="24"/>
      <c r="C671" s="34"/>
      <c r="F671" s="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s="4" customFormat="1" x14ac:dyDescent="0.25">
      <c r="A672" s="2"/>
      <c r="B672" s="24"/>
      <c r="C672" s="34"/>
      <c r="F672" s="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s="4" customFormat="1" x14ac:dyDescent="0.25">
      <c r="A673" s="2"/>
      <c r="B673" s="24"/>
      <c r="C673" s="34"/>
      <c r="F673" s="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s="4" customFormat="1" x14ac:dyDescent="0.25">
      <c r="A674" s="2"/>
      <c r="B674" s="24"/>
      <c r="C674" s="34"/>
      <c r="F674" s="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s="4" customFormat="1" x14ac:dyDescent="0.25">
      <c r="A675" s="2"/>
      <c r="B675" s="24"/>
      <c r="C675" s="34"/>
      <c r="F675" s="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s="4" customFormat="1" x14ac:dyDescent="0.25">
      <c r="A676" s="2"/>
      <c r="B676" s="24"/>
      <c r="C676" s="34"/>
      <c r="F676" s="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s="4" customFormat="1" x14ac:dyDescent="0.25">
      <c r="A677" s="2"/>
      <c r="B677" s="24"/>
      <c r="C677" s="34"/>
      <c r="F677" s="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s="4" customFormat="1" x14ac:dyDescent="0.25">
      <c r="A678" s="2"/>
      <c r="B678" s="24"/>
      <c r="C678" s="34"/>
      <c r="F678" s="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s="4" customFormat="1" x14ac:dyDescent="0.25">
      <c r="A679" s="2"/>
      <c r="B679" s="24"/>
      <c r="C679" s="34"/>
      <c r="F679" s="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s="4" customFormat="1" x14ac:dyDescent="0.25">
      <c r="A680" s="2"/>
      <c r="B680" s="24"/>
      <c r="C680" s="34"/>
      <c r="F680" s="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s="4" customFormat="1" x14ac:dyDescent="0.25">
      <c r="A681" s="2"/>
      <c r="B681" s="24"/>
      <c r="C681" s="34"/>
      <c r="F681" s="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s="4" customFormat="1" x14ac:dyDescent="0.25">
      <c r="A682" s="2"/>
      <c r="B682" s="24"/>
      <c r="C682" s="34"/>
      <c r="F682" s="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s="4" customFormat="1" x14ac:dyDescent="0.25">
      <c r="A683" s="2"/>
      <c r="B683" s="24"/>
      <c r="C683" s="34"/>
      <c r="F683" s="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s="4" customFormat="1" x14ac:dyDescent="0.25">
      <c r="A684" s="2"/>
      <c r="B684" s="24"/>
      <c r="C684" s="34"/>
      <c r="F684" s="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s="4" customFormat="1" x14ac:dyDescent="0.25">
      <c r="A685" s="2"/>
      <c r="B685" s="24"/>
      <c r="C685" s="34"/>
      <c r="F685" s="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s="4" customFormat="1" x14ac:dyDescent="0.25">
      <c r="A686" s="2"/>
      <c r="B686" s="24"/>
      <c r="C686" s="34"/>
      <c r="F686" s="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s="4" customFormat="1" x14ac:dyDescent="0.25">
      <c r="A687" s="2"/>
      <c r="B687" s="24"/>
      <c r="C687" s="34"/>
      <c r="F687" s="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s="4" customFormat="1" x14ac:dyDescent="0.25">
      <c r="A688" s="2"/>
      <c r="B688" s="24"/>
      <c r="C688" s="34"/>
      <c r="F688" s="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s="4" customFormat="1" x14ac:dyDescent="0.25">
      <c r="A689" s="2"/>
      <c r="B689" s="24"/>
      <c r="C689" s="34"/>
      <c r="F689" s="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s="4" customFormat="1" x14ac:dyDescent="0.25">
      <c r="A690" s="2"/>
      <c r="B690" s="24"/>
      <c r="C690" s="34"/>
      <c r="F690" s="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s="4" customFormat="1" x14ac:dyDescent="0.25">
      <c r="A691" s="2"/>
      <c r="B691" s="24"/>
      <c r="C691" s="34"/>
      <c r="F691" s="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s="4" customFormat="1" x14ac:dyDescent="0.25">
      <c r="A692" s="2"/>
      <c r="B692" s="24"/>
      <c r="C692" s="34"/>
      <c r="F692" s="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s="4" customFormat="1" x14ac:dyDescent="0.25">
      <c r="A693" s="2"/>
      <c r="B693" s="24"/>
      <c r="C693" s="34"/>
      <c r="F693" s="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s="4" customFormat="1" x14ac:dyDescent="0.25">
      <c r="A694" s="2"/>
      <c r="B694" s="24"/>
      <c r="C694" s="34"/>
      <c r="F694" s="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s="4" customFormat="1" x14ac:dyDescent="0.25">
      <c r="A695" s="2"/>
      <c r="B695" s="24"/>
      <c r="C695" s="34"/>
      <c r="F695" s="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s="4" customFormat="1" x14ac:dyDescent="0.25">
      <c r="A696" s="2"/>
      <c r="B696" s="24"/>
      <c r="C696" s="34"/>
      <c r="F696" s="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s="4" customFormat="1" x14ac:dyDescent="0.25">
      <c r="A697" s="2"/>
      <c r="B697" s="24"/>
      <c r="C697" s="34"/>
      <c r="F697" s="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s="4" customFormat="1" x14ac:dyDescent="0.25">
      <c r="A698" s="2"/>
      <c r="B698" s="24"/>
      <c r="C698" s="34"/>
      <c r="F698" s="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s="4" customFormat="1" x14ac:dyDescent="0.25">
      <c r="A699" s="2"/>
      <c r="B699" s="24"/>
      <c r="C699" s="34"/>
      <c r="F699" s="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s="4" customFormat="1" x14ac:dyDescent="0.25">
      <c r="A700" s="2"/>
      <c r="B700" s="24"/>
      <c r="C700" s="34"/>
      <c r="F700" s="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s="4" customFormat="1" x14ac:dyDescent="0.25">
      <c r="A701" s="2"/>
      <c r="B701" s="24"/>
      <c r="C701" s="34"/>
      <c r="F701" s="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s="4" customFormat="1" x14ac:dyDescent="0.25">
      <c r="A702" s="2"/>
      <c r="B702" s="24"/>
      <c r="C702" s="34"/>
      <c r="F702" s="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s="4" customFormat="1" x14ac:dyDescent="0.25">
      <c r="A703" s="2"/>
      <c r="B703" s="24"/>
      <c r="C703" s="34"/>
      <c r="F703" s="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s="4" customFormat="1" x14ac:dyDescent="0.25">
      <c r="A704" s="2"/>
      <c r="B704" s="24"/>
      <c r="C704" s="34"/>
      <c r="F704" s="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s="4" customFormat="1" x14ac:dyDescent="0.25">
      <c r="A705" s="2"/>
      <c r="B705" s="24"/>
      <c r="C705" s="34"/>
      <c r="F705" s="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s="4" customFormat="1" x14ac:dyDescent="0.25">
      <c r="A706" s="2"/>
      <c r="B706" s="24"/>
      <c r="C706" s="34"/>
      <c r="F706" s="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s="4" customFormat="1" x14ac:dyDescent="0.25">
      <c r="A707" s="2"/>
      <c r="B707" s="24"/>
      <c r="C707" s="34"/>
      <c r="F707" s="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s="4" customFormat="1" x14ac:dyDescent="0.25">
      <c r="A708" s="2"/>
      <c r="B708" s="24"/>
      <c r="C708" s="34"/>
      <c r="F708" s="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s="4" customFormat="1" x14ac:dyDescent="0.25">
      <c r="A709" s="2"/>
      <c r="B709" s="24"/>
      <c r="C709" s="34"/>
      <c r="F709" s="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s="4" customFormat="1" x14ac:dyDescent="0.25">
      <c r="A710" s="2"/>
      <c r="B710" s="24"/>
      <c r="C710" s="34"/>
      <c r="F710" s="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s="4" customFormat="1" x14ac:dyDescent="0.25">
      <c r="A711" s="2"/>
      <c r="B711" s="24"/>
      <c r="C711" s="34"/>
      <c r="F711" s="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s="4" customFormat="1" x14ac:dyDescent="0.25">
      <c r="A712" s="2"/>
      <c r="B712" s="24"/>
      <c r="C712" s="34"/>
      <c r="F712" s="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s="4" customFormat="1" x14ac:dyDescent="0.25">
      <c r="A713" s="2"/>
      <c r="B713" s="24"/>
      <c r="C713" s="34"/>
      <c r="F713" s="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s="4" customFormat="1" x14ac:dyDescent="0.25">
      <c r="A714" s="2"/>
      <c r="B714" s="24"/>
      <c r="C714" s="34"/>
      <c r="F714" s="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s="4" customFormat="1" x14ac:dyDescent="0.25">
      <c r="A715" s="2"/>
      <c r="B715" s="24"/>
      <c r="C715" s="34"/>
      <c r="F715" s="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s="4" customFormat="1" x14ac:dyDescent="0.25">
      <c r="A716" s="2"/>
      <c r="B716" s="24"/>
      <c r="C716" s="34"/>
      <c r="F716" s="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s="4" customFormat="1" x14ac:dyDescent="0.25">
      <c r="A717" s="2"/>
      <c r="B717" s="24"/>
      <c r="C717" s="34"/>
      <c r="F717" s="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s="4" customFormat="1" x14ac:dyDescent="0.25">
      <c r="A718" s="2"/>
      <c r="B718" s="24"/>
      <c r="C718" s="34"/>
      <c r="F718" s="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s="4" customFormat="1" x14ac:dyDescent="0.25">
      <c r="A719" s="2"/>
      <c r="B719" s="24"/>
      <c r="C719" s="34"/>
      <c r="F719" s="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s="4" customFormat="1" x14ac:dyDescent="0.25">
      <c r="A720" s="2"/>
      <c r="B720" s="24"/>
      <c r="C720" s="34"/>
      <c r="F720" s="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s="4" customFormat="1" x14ac:dyDescent="0.25">
      <c r="A721" s="2"/>
      <c r="B721" s="24"/>
      <c r="C721" s="34"/>
      <c r="F721" s="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s="4" customFormat="1" x14ac:dyDescent="0.25">
      <c r="A722" s="2"/>
      <c r="B722" s="24"/>
      <c r="C722" s="34"/>
      <c r="F722" s="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s="4" customFormat="1" x14ac:dyDescent="0.25">
      <c r="A723" s="2"/>
      <c r="B723" s="24"/>
      <c r="C723" s="34"/>
      <c r="F723" s="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s="4" customFormat="1" x14ac:dyDescent="0.25">
      <c r="A724" s="2"/>
      <c r="B724" s="24"/>
      <c r="C724" s="34"/>
      <c r="F724" s="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s="4" customFormat="1" x14ac:dyDescent="0.25">
      <c r="A725" s="2"/>
      <c r="B725" s="24"/>
      <c r="C725" s="34"/>
      <c r="F725" s="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s="4" customFormat="1" x14ac:dyDescent="0.25">
      <c r="A726" s="2"/>
      <c r="B726" s="24"/>
      <c r="C726" s="34"/>
      <c r="F726" s="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s="4" customFormat="1" x14ac:dyDescent="0.25">
      <c r="A727" s="2"/>
      <c r="B727" s="24"/>
      <c r="C727" s="34"/>
      <c r="F727" s="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s="4" customFormat="1" x14ac:dyDescent="0.25">
      <c r="A728" s="2"/>
      <c r="B728" s="24"/>
      <c r="C728" s="34"/>
      <c r="F728" s="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s="4" customFormat="1" x14ac:dyDescent="0.25">
      <c r="A729" s="2"/>
      <c r="B729" s="24"/>
      <c r="C729" s="34"/>
      <c r="F729" s="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s="4" customFormat="1" x14ac:dyDescent="0.25">
      <c r="A730" s="2"/>
      <c r="B730" s="24"/>
      <c r="C730" s="34"/>
      <c r="F730" s="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s="4" customFormat="1" x14ac:dyDescent="0.25">
      <c r="A731" s="2"/>
      <c r="B731" s="24"/>
      <c r="C731" s="34"/>
      <c r="F731" s="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s="4" customFormat="1" x14ac:dyDescent="0.25">
      <c r="A732" s="2"/>
      <c r="B732" s="24"/>
      <c r="C732" s="34"/>
      <c r="F732" s="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s="4" customFormat="1" x14ac:dyDescent="0.25">
      <c r="A733" s="2"/>
      <c r="B733" s="24"/>
      <c r="C733" s="34"/>
      <c r="F733" s="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s="4" customFormat="1" x14ac:dyDescent="0.25">
      <c r="A734" s="2"/>
      <c r="B734" s="24"/>
      <c r="C734" s="34"/>
      <c r="F734" s="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s="4" customFormat="1" x14ac:dyDescent="0.25">
      <c r="A735" s="2"/>
      <c r="B735" s="24"/>
      <c r="C735" s="34"/>
      <c r="F735" s="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s="4" customFormat="1" x14ac:dyDescent="0.25">
      <c r="A736" s="2"/>
      <c r="B736" s="24"/>
      <c r="C736" s="34"/>
      <c r="F736" s="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s="4" customFormat="1" x14ac:dyDescent="0.25">
      <c r="A737" s="2"/>
      <c r="B737" s="24"/>
      <c r="C737" s="34"/>
      <c r="F737" s="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s="4" customFormat="1" x14ac:dyDescent="0.25">
      <c r="A738" s="2"/>
      <c r="B738" s="24"/>
      <c r="C738" s="34"/>
      <c r="F738" s="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s="4" customFormat="1" x14ac:dyDescent="0.25">
      <c r="A739" s="2"/>
      <c r="B739" s="24"/>
      <c r="C739" s="34"/>
      <c r="F739" s="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s="4" customFormat="1" x14ac:dyDescent="0.25">
      <c r="A740" s="2"/>
      <c r="B740" s="24"/>
      <c r="C740" s="34"/>
      <c r="F740" s="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s="4" customFormat="1" x14ac:dyDescent="0.25">
      <c r="A741" s="2"/>
      <c r="B741" s="24"/>
      <c r="C741" s="34"/>
      <c r="F741" s="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s="4" customFormat="1" x14ac:dyDescent="0.25">
      <c r="A742" s="2"/>
      <c r="B742" s="24"/>
      <c r="C742" s="34"/>
      <c r="F742" s="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s="4" customFormat="1" x14ac:dyDescent="0.25">
      <c r="A743" s="2"/>
      <c r="B743" s="24"/>
      <c r="C743" s="34"/>
      <c r="F743" s="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s="4" customFormat="1" x14ac:dyDescent="0.25">
      <c r="A744" s="2"/>
      <c r="B744" s="24"/>
      <c r="C744" s="34"/>
      <c r="F744" s="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s="4" customFormat="1" x14ac:dyDescent="0.25">
      <c r="A745" s="2"/>
      <c r="B745" s="24"/>
      <c r="C745" s="34"/>
      <c r="F745" s="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s="4" customFormat="1" x14ac:dyDescent="0.25">
      <c r="A746" s="2"/>
      <c r="B746" s="24"/>
      <c r="C746" s="34"/>
      <c r="F746" s="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s="4" customFormat="1" x14ac:dyDescent="0.25">
      <c r="A747" s="2"/>
      <c r="B747" s="24"/>
      <c r="C747" s="34"/>
      <c r="F747" s="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s="4" customFormat="1" x14ac:dyDescent="0.25">
      <c r="A748" s="2"/>
      <c r="B748" s="24"/>
      <c r="C748" s="34"/>
      <c r="F748" s="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s="4" customFormat="1" x14ac:dyDescent="0.25">
      <c r="A749" s="2"/>
      <c r="B749" s="24"/>
      <c r="C749" s="34"/>
      <c r="F749" s="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s="4" customFormat="1" x14ac:dyDescent="0.25">
      <c r="A750" s="2"/>
      <c r="B750" s="24"/>
      <c r="C750" s="34"/>
      <c r="F750" s="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s="4" customFormat="1" ht="13.8" thickBot="1" x14ac:dyDescent="0.3">
      <c r="A751" s="2"/>
      <c r="B751" s="35"/>
      <c r="C751" s="36"/>
      <c r="F751" s="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</sheetData>
  <sheetProtection algorithmName="SHA-512" hashValue="Oo2Ty45s9c+uXIqm0dOmhk0Ke6dS/Bw1flviZsrM7x5219KHAIHbuQa9i1TTlYl1wGiHdCMdo9/J5+wgur8mgw==" saltValue="Y+S7haVc40e0M+RPtH07xA==" spinCount="100000" sheet="1" objects="1" scenarios="1"/>
  <mergeCells count="1">
    <mergeCell ref="AC4:AI4"/>
  </mergeCells>
  <hyperlinks>
    <hyperlink ref="M1" r:id="rId1" xr:uid="{00000000-0004-0000-0000-000000000000}"/>
  </hyperlinks>
  <pageMargins left="0.39370078740157483" right="0.39370078740157483" top="0.98425196850393704" bottom="0.98425196850393704" header="0.51181102362204722" footer="0.51181102362204722"/>
  <pageSetup paperSize="9" scale="7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E3E6-F4A0-4CBD-9224-FF332CE7D560}">
  <dimension ref="A1:D6"/>
  <sheetViews>
    <sheetView workbookViewId="0">
      <selection activeCell="F6" sqref="F6"/>
    </sheetView>
  </sheetViews>
  <sheetFormatPr baseColWidth="10" defaultRowHeight="13.2" x14ac:dyDescent="0.25"/>
  <cols>
    <col min="2" max="2" width="22.44140625" bestFit="1" customWidth="1"/>
    <col min="3" max="3" width="53.77734375" customWidth="1"/>
  </cols>
  <sheetData>
    <row r="1" spans="1:4" x14ac:dyDescent="0.25">
      <c r="A1" s="47" t="s">
        <v>42</v>
      </c>
      <c r="B1" s="50" t="s">
        <v>45</v>
      </c>
      <c r="C1" s="50" t="s">
        <v>45</v>
      </c>
      <c r="D1" s="47" t="s">
        <v>42</v>
      </c>
    </row>
    <row r="2" spans="1:4" x14ac:dyDescent="0.25">
      <c r="A2" s="48" t="s">
        <v>44</v>
      </c>
      <c r="B2" s="50"/>
      <c r="C2" s="50"/>
      <c r="D2" s="49" t="s">
        <v>43</v>
      </c>
    </row>
    <row r="3" spans="1:4" ht="26.4" x14ac:dyDescent="0.25">
      <c r="A3" s="43" t="s">
        <v>54</v>
      </c>
      <c r="B3" s="43" t="s">
        <v>47</v>
      </c>
      <c r="C3" s="44" t="s">
        <v>60</v>
      </c>
      <c r="D3" s="45" t="s">
        <v>56</v>
      </c>
    </row>
    <row r="4" spans="1:4" ht="26.4" x14ac:dyDescent="0.25">
      <c r="A4" s="43" t="s">
        <v>61</v>
      </c>
      <c r="B4" s="43" t="s">
        <v>48</v>
      </c>
      <c r="C4" s="44" t="s">
        <v>55</v>
      </c>
      <c r="D4" s="45" t="s">
        <v>64</v>
      </c>
    </row>
    <row r="5" spans="1:4" x14ac:dyDescent="0.25">
      <c r="A5" s="43" t="s">
        <v>62</v>
      </c>
      <c r="B5" s="43" t="s">
        <v>49</v>
      </c>
      <c r="C5" s="44" t="s">
        <v>58</v>
      </c>
      <c r="D5" s="45" t="s">
        <v>63</v>
      </c>
    </row>
    <row r="6" spans="1:4" ht="52.8" x14ac:dyDescent="0.25">
      <c r="A6" s="46" t="s">
        <v>53</v>
      </c>
      <c r="B6" s="43" t="s">
        <v>59</v>
      </c>
      <c r="C6" s="44" t="s">
        <v>46</v>
      </c>
      <c r="D6" s="45" t="s">
        <v>57</v>
      </c>
    </row>
  </sheetData>
  <mergeCells count="2">
    <mergeCell ref="B1:B2"/>
    <mergeCell ref="C1:C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7A5F-9619-4C7A-B42C-98FC1247380F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Kalkulator</vt:lpstr>
      <vt:lpstr>Interpretation Messwerte</vt:lpstr>
      <vt:lpstr>Bedienungsanleitung</vt:lpstr>
      <vt:lpstr>Ausättigung</vt:lpstr>
      <vt:lpstr>Kalkulator!Druckbereich</vt:lpstr>
      <vt:lpstr>natQuelle</vt:lpstr>
      <vt:lpstr>taeglVerlust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 Schmidt-Neuhaus</cp:lastModifiedBy>
  <cp:lastPrinted>2022-11-09T13:18:38Z</cp:lastPrinted>
  <dcterms:created xsi:type="dcterms:W3CDTF">2017-08-18T05:36:12Z</dcterms:created>
  <dcterms:modified xsi:type="dcterms:W3CDTF">2022-11-09T13:49:45Z</dcterms:modified>
</cp:coreProperties>
</file>